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ТП КОМИССИЯ\ТП КОМИССИЯ 2024\заседание 17 от 31.10.2024\"/>
    </mc:Choice>
  </mc:AlternateContent>
  <bookViews>
    <workbookView xWindow="0" yWindow="0" windowWidth="11400" windowHeight="5895"/>
  </bookViews>
  <sheets>
    <sheet name="прил 5 ВМП" sheetId="7" r:id="rId1"/>
    <sheet name="прил 4КС МЕР ЦНС 1" sheetId="8" r:id="rId2"/>
    <sheet name="прил 3.2 ДИ МРТ" sheetId="6" r:id="rId3"/>
    <sheet name="прил 3.1 ДИ КТ" sheetId="5" r:id="rId4"/>
    <sheet name="прил 2 АПП ЗПТ" sheetId="4" r:id="rId5"/>
    <sheet name="прил 1.3 АПП гин." sheetId="3" r:id="rId6"/>
    <sheet name="прил 1.2 АПП стомат" sheetId="2" r:id="rId7"/>
    <sheet name="прил 1.1 АПП ТЕР" sheetId="1" r:id="rId8"/>
  </sheets>
  <definedNames>
    <definedName name="_xlnm._FilterDatabase" localSheetId="3" hidden="1">'прил 3.1 ДИ КТ'!$B$1:$B$38</definedName>
    <definedName name="_xlnm._FilterDatabase" localSheetId="0" hidden="1">'прил 5 ВМП'!$A$1:$H$119</definedName>
    <definedName name="_xlnm.Print_Area" localSheetId="3">'прил 3.1 ДИ КТ'!$A$1:$H$38</definedName>
    <definedName name="_xlnm.Print_Area" localSheetId="2">'прил 3.2 ДИ МРТ'!$A$1:$H$29</definedName>
    <definedName name="_xlnm.Print_Area" localSheetId="1">'прил 4КС МЕР ЦНС 1'!$A$1:$H$24</definedName>
  </definedNames>
  <calcPr calcId="162913"/>
</workbook>
</file>

<file path=xl/calcChain.xml><?xml version="1.0" encoding="utf-8"?>
<calcChain xmlns="http://schemas.openxmlformats.org/spreadsheetml/2006/main">
  <c r="G102" i="7" l="1"/>
  <c r="H11" i="4" l="1"/>
  <c r="G11" i="4"/>
  <c r="H10" i="4"/>
  <c r="G10" i="4"/>
  <c r="H9" i="4"/>
  <c r="G9" i="4"/>
  <c r="H8" i="4"/>
  <c r="G8" i="4"/>
  <c r="H7" i="4"/>
  <c r="G7" i="4"/>
  <c r="H6" i="4"/>
  <c r="G6" i="4"/>
  <c r="H5" i="4"/>
  <c r="G5" i="4"/>
  <c r="H19" i="6" l="1"/>
  <c r="G19" i="6"/>
  <c r="H18" i="6"/>
  <c r="G18" i="6"/>
  <c r="H17" i="6"/>
  <c r="G17" i="6"/>
  <c r="H24" i="8" l="1"/>
  <c r="G24" i="8"/>
  <c r="F24" i="8"/>
  <c r="E24" i="8"/>
  <c r="D24" i="8"/>
  <c r="C24" i="8"/>
  <c r="E103" i="7" l="1"/>
  <c r="F103" i="7"/>
  <c r="G103" i="7"/>
  <c r="H103" i="7"/>
  <c r="D103" i="7"/>
  <c r="C103" i="7"/>
  <c r="E95" i="7"/>
  <c r="F95" i="7"/>
  <c r="G95" i="7"/>
  <c r="H95" i="7"/>
  <c r="D95" i="7"/>
  <c r="C95" i="7"/>
  <c r="E93" i="7"/>
  <c r="F93" i="7"/>
  <c r="G93" i="7"/>
  <c r="H93" i="7"/>
  <c r="D93" i="7"/>
  <c r="C93" i="7"/>
  <c r="E79" i="7"/>
  <c r="F79" i="7"/>
  <c r="G79" i="7"/>
  <c r="H79" i="7"/>
  <c r="D79" i="7"/>
  <c r="C79" i="7"/>
  <c r="E76" i="7"/>
  <c r="F76" i="7"/>
  <c r="G76" i="7"/>
  <c r="H76" i="7"/>
  <c r="D76" i="7"/>
  <c r="C76" i="7"/>
  <c r="E65" i="7"/>
  <c r="F65" i="7"/>
  <c r="G65" i="7"/>
  <c r="H65" i="7"/>
  <c r="D65" i="7"/>
  <c r="C65" i="7"/>
  <c r="E50" i="7"/>
  <c r="F50" i="7"/>
  <c r="G50" i="7"/>
  <c r="H50" i="7"/>
  <c r="D50" i="7"/>
  <c r="C50" i="7"/>
  <c r="E48" i="7"/>
  <c r="F48" i="7"/>
  <c r="G48" i="7"/>
  <c r="H48" i="7"/>
  <c r="D48" i="7"/>
  <c r="C48" i="7"/>
  <c r="E45" i="7"/>
  <c r="F45" i="7"/>
  <c r="G45" i="7"/>
  <c r="H45" i="7"/>
  <c r="D45" i="7"/>
  <c r="C45" i="7"/>
  <c r="E42" i="7"/>
  <c r="F42" i="7"/>
  <c r="G42" i="7"/>
  <c r="H42" i="7"/>
  <c r="D42" i="7"/>
  <c r="C42" i="7"/>
  <c r="E35" i="7"/>
  <c r="F35" i="7"/>
  <c r="G35" i="7"/>
  <c r="H35" i="7"/>
  <c r="D35" i="7"/>
  <c r="C35" i="7"/>
  <c r="E5" i="7"/>
  <c r="F5" i="7"/>
  <c r="G5" i="7"/>
  <c r="H5" i="7"/>
  <c r="D5" i="7"/>
  <c r="C5" i="7"/>
  <c r="H118" i="7"/>
  <c r="G118" i="7"/>
  <c r="C117" i="7" l="1"/>
  <c r="C119" i="7"/>
  <c r="D117" i="7"/>
  <c r="D119" i="7" s="1"/>
  <c r="G117" i="7"/>
  <c r="G119" i="7" s="1"/>
  <c r="H117" i="7"/>
  <c r="H119" i="7" s="1"/>
  <c r="E117" i="7"/>
  <c r="E119" i="7" s="1"/>
  <c r="F117" i="7"/>
  <c r="F119" i="7" s="1"/>
</calcChain>
</file>

<file path=xl/sharedStrings.xml><?xml version="1.0" encoding="utf-8"?>
<sst xmlns="http://schemas.openxmlformats.org/spreadsheetml/2006/main" count="456" uniqueCount="212">
  <si>
    <t>Расчет лимитов подушевого финансирования первичной медико-санитарной помощи по профилю 'терапия'  на Октябрь 2024 года</t>
  </si>
  <si>
    <t>МО</t>
  </si>
  <si>
    <t>Численность прикрепленного населения на 1 число месяца</t>
  </si>
  <si>
    <t>ГАУЗ «OOКБ № 2»</t>
  </si>
  <si>
    <t>ГАУЗ «ООБ № 3»</t>
  </si>
  <si>
    <t>ФГБОУ ВО ОрГМУ Минздрава России</t>
  </si>
  <si>
    <t>ГАУЗ «ГКБ № 1» г.Оренбурга</t>
  </si>
  <si>
    <t>ГАУЗ «ГКБ им. Н.И. Пирогова» г.Оренбурга</t>
  </si>
  <si>
    <t>ГАУЗ «ДГКБ» г. Оренбурга</t>
  </si>
  <si>
    <t>ГАУЗ «ГБ» г. Орска</t>
  </si>
  <si>
    <t>ГАУЗ «ДГБ» г. Орска</t>
  </si>
  <si>
    <t>ГАУЗ «ДГБ» г.Новотроицка</t>
  </si>
  <si>
    <t>ГАУЗ «БСМП» г.Новотроицка</t>
  </si>
  <si>
    <t>ГБУЗ «ГБ» г.Медногорска</t>
  </si>
  <si>
    <t>ГАУЗ «ББСМП им. академика Н.А. Семашко»</t>
  </si>
  <si>
    <t>ГБУЗ «ГБ» г.Бугуруслана</t>
  </si>
  <si>
    <t>ГБУЗ «Абдулинская МБ»</t>
  </si>
  <si>
    <t>ГБУЗ «Адамовская РБ»</t>
  </si>
  <si>
    <t>ГБУЗ «Александровская РБ»</t>
  </si>
  <si>
    <t>ГБУЗ «Асекеевская РБ»</t>
  </si>
  <si>
    <t>ГБУЗ «Беляевская РБ»</t>
  </si>
  <si>
    <t>ГБУЗ «Восточная территориальная МБ»</t>
  </si>
  <si>
    <t>ГБУЗ «ГБ» г. Гая</t>
  </si>
  <si>
    <t>ГБУЗ «Грачевская РБ»</t>
  </si>
  <si>
    <t>ГБУЗ «Илекская РБ»</t>
  </si>
  <si>
    <t>ГАУЗ «Кваркенская РБ»</t>
  </si>
  <si>
    <t>ГБУЗ «ГБ» г. Кувандыка</t>
  </si>
  <si>
    <t>ГБУЗ «Курманаевская РБ»</t>
  </si>
  <si>
    <t>ГАУЗ «Новоорская РБ»</t>
  </si>
  <si>
    <t>ГБУЗ «Новосергиевская РБ»</t>
  </si>
  <si>
    <t>ГАУЗ «Октябрьская РБ»</t>
  </si>
  <si>
    <t>ГАУЗ «Оренбургская РБ»</t>
  </si>
  <si>
    <t>ГБУЗ «Первомайская РБ»</t>
  </si>
  <si>
    <t>ГБУЗ «Переволоцкая РБ»</t>
  </si>
  <si>
    <t>ГБУЗ «Сакмарская РБ»</t>
  </si>
  <si>
    <t>ГБУЗ «Саракташская РБ»</t>
  </si>
  <si>
    <t>ГБУЗ «Северная РБ»</t>
  </si>
  <si>
    <t>ГАУЗ «Соль-Илецкая МБ»</t>
  </si>
  <si>
    <t>ГБУЗ «Сорочинская МБ»</t>
  </si>
  <si>
    <t>ГБУЗ «Ташлинская РБ»</t>
  </si>
  <si>
    <t>ГБУЗ «Тоцкая РБ»</t>
  </si>
  <si>
    <t>ГБУЗ «Тюльганская РБ»</t>
  </si>
  <si>
    <t>ГБУЗ «Шарлыкская РБ»</t>
  </si>
  <si>
    <t>Студенческая поликлиника ОГУ</t>
  </si>
  <si>
    <t>ЧУЗ «КБ «РЖД-Медицина» г.Оренбург»</t>
  </si>
  <si>
    <t>ФКУЗ МСЧ-56 ФСИН России</t>
  </si>
  <si>
    <t>ФКУЗ «МСЧ МВД России по Оренбургской области»</t>
  </si>
  <si>
    <t>ООО «Клиника промышленной медицины»</t>
  </si>
  <si>
    <t>ООО «Поликлиника «Полимедика Оренбург»</t>
  </si>
  <si>
    <t>ООО «Поликлиники Оренбуржья»</t>
  </si>
  <si>
    <t>Итого по области</t>
  </si>
  <si>
    <t>Расчет лимитов подушевого финансирования первичной медико-санитарной помощи по профилю 'гинекология'  на Октябрь 2024 года</t>
  </si>
  <si>
    <t>ГАУЗ «ОКПЦ»</t>
  </si>
  <si>
    <t>ГАУЗ «ОМПЦ»</t>
  </si>
  <si>
    <t>ООО «Кристалл - Дент»</t>
  </si>
  <si>
    <t>Расчет лимитов подушевого финансирования первичной медико-санитарной помощи по профилю 'стоматология'  на Октябрь 2024 года</t>
  </si>
  <si>
    <t>ГАУЗ «ООКСП»</t>
  </si>
  <si>
    <t>ГАУЗ «СП» г. Орска</t>
  </si>
  <si>
    <t>ГАУЗ «СП» г.Новотроицка</t>
  </si>
  <si>
    <t>ГАУЗ «СП» г.Бугуруслана</t>
  </si>
  <si>
    <t>ООО «Лекарь»</t>
  </si>
  <si>
    <t>ООО «Нео-Дент»</t>
  </si>
  <si>
    <t>ООО «КАМАЮН»</t>
  </si>
  <si>
    <t>ООО «РадаДент плюс»</t>
  </si>
  <si>
    <t>ООО Стоматологическая клиника «Улыбка»</t>
  </si>
  <si>
    <t>ООО «Мисс Дента»</t>
  </si>
  <si>
    <t>ООО «МИЛАВИТА»</t>
  </si>
  <si>
    <t>ООО «СтомКит»</t>
  </si>
  <si>
    <t>ООО «Денталика» (на ул. Гаранькина)</t>
  </si>
  <si>
    <t>ООО «Евромедцентр»</t>
  </si>
  <si>
    <t>ООО «ЛАЗУРЬ»</t>
  </si>
  <si>
    <t>ООО «Стоматологическая поликлиника «Ростошь»</t>
  </si>
  <si>
    <t>ООО «Диа-Дента»</t>
  </si>
  <si>
    <t>ООО «Елена»</t>
  </si>
  <si>
    <t>ООО «Евро-Дент»</t>
  </si>
  <si>
    <t>ООО «Мила Дента»</t>
  </si>
  <si>
    <t>ООО «Новодент»</t>
  </si>
  <si>
    <t>ООО «ДЕНТА - ЛЮКС»</t>
  </si>
  <si>
    <t>ООО «МедиСтом»</t>
  </si>
  <si>
    <t>ООО «Стома+»</t>
  </si>
  <si>
    <t>ООО «Дент Арт»</t>
  </si>
  <si>
    <t>Приложение 1.1 к протоколу заседания  Комиссии по разработке ТП ОМС №17 от 31.10.2024 г.</t>
  </si>
  <si>
    <t>Гарантированная часть</t>
  </si>
  <si>
    <t>Приложение 1.2 к протоколу заседания  Комиссии по разработке ТП ОМС №17 от 31.10.2024 г.</t>
  </si>
  <si>
    <t>Приложение 1.3 к протоколу заседания  Комиссии по разработке ТП ОМС №17 от 31.10.2024 г.</t>
  </si>
  <si>
    <t>560125</t>
  </si>
  <si>
    <t>ООО «Медикал сервис компани Восток»</t>
  </si>
  <si>
    <t>АПП ЗПТ</t>
  </si>
  <si>
    <t>Январь 2024 г.</t>
  </si>
  <si>
    <t>560333</t>
  </si>
  <si>
    <t>ООО «МедИнвестКор»</t>
  </si>
  <si>
    <t>Сентябрь 2024 г.</t>
  </si>
  <si>
    <t>Итог</t>
  </si>
  <si>
    <t>ЗС</t>
  </si>
  <si>
    <t>ВМП Гематология 6</t>
  </si>
  <si>
    <t>ВМП Нейрохирургия 12</t>
  </si>
  <si>
    <t>ВМП Нейрохирургия 16</t>
  </si>
  <si>
    <t>ВМП Оториноларингология 28</t>
  </si>
  <si>
    <t>ВМП Оториноларингология 29</t>
  </si>
  <si>
    <t>ВМП Ревматология 42</t>
  </si>
  <si>
    <t>ВМП Сердечно-сосудистая хирургия 43</t>
  </si>
  <si>
    <t>ВМП Сердечно-сосудистая хирургия 44</t>
  </si>
  <si>
    <t>ВМП Сердечно-сосудистая хирургия 46</t>
  </si>
  <si>
    <t>ВМП Сердечно-сосудистая хирургия 47</t>
  </si>
  <si>
    <t>ВМП Сердечно-сосудистая хирургия 48</t>
  </si>
  <si>
    <t>ВМП Сердечно-сосудистая хирургия 49</t>
  </si>
  <si>
    <t>ВМП Сердечно-сосудистая хирургия 50</t>
  </si>
  <si>
    <t>ВМП Сердечно-сосудистая хирургия 51</t>
  </si>
  <si>
    <t>ВМП Сердечно-сосудистая хирургия 52</t>
  </si>
  <si>
    <t>ВМП Сердечно-сосудистая хирургия 53</t>
  </si>
  <si>
    <t>ВМП Сердечно-сосудистая хирургия 54</t>
  </si>
  <si>
    <t>ВМП Сердечно-сосудистая хирургия 55</t>
  </si>
  <si>
    <t>ВМП Сердечно-сосудистая хирургия 57</t>
  </si>
  <si>
    <t>ВМП Сердечно-сосудистая хирургия 58</t>
  </si>
  <si>
    <t>ВМП Сердечно-сосудистая хирургия 59</t>
  </si>
  <si>
    <t>ВМП Сердечно-сосудистая хирургия 60</t>
  </si>
  <si>
    <t>ВМП Сердечно-сосудистая хирургия 61</t>
  </si>
  <si>
    <t>ВМП Сердечно-сосудистая хирургия 62</t>
  </si>
  <si>
    <t>ВМП Травматология и ортопедия 67</t>
  </si>
  <si>
    <t>ВМП Травматология и ортопедия 68</t>
  </si>
  <si>
    <t>ВМП Травматология и ортопедия 70</t>
  </si>
  <si>
    <t>ВМП Урология 75</t>
  </si>
  <si>
    <t>ВМП Хирургия 77</t>
  </si>
  <si>
    <t>ВМП Акушерство и гинекология 1</t>
  </si>
  <si>
    <t>ВМП Неонатология 18</t>
  </si>
  <si>
    <t>ВМП Неонатология 19</t>
  </si>
  <si>
    <t>ВМП Торакальная хирургия 65</t>
  </si>
  <si>
    <t>ВМП Урология 74</t>
  </si>
  <si>
    <t>ВМП Челюстно-лицевая хирургия 79</t>
  </si>
  <si>
    <t>ВМП Онкология 20</t>
  </si>
  <si>
    <t>ВМП Онкология 24</t>
  </si>
  <si>
    <t>ВМП Комбустиология 11</t>
  </si>
  <si>
    <t>ВМП Оториноларингология 27</t>
  </si>
  <si>
    <t>ВМП Офтальмология 30</t>
  </si>
  <si>
    <t>ВМП Травматология и ортопедия 69</t>
  </si>
  <si>
    <t>ВМП Сердечно-сосудистая хирургия 45</t>
  </si>
  <si>
    <t xml:space="preserve">Корректировка объемов предоставления высокотехнологичной медицинской помощи на 2024г. </t>
  </si>
  <si>
    <t>МОЕР</t>
  </si>
  <si>
    <t>Утверждено на 2024г.</t>
  </si>
  <si>
    <t>Корректировка</t>
  </si>
  <si>
    <t>Утвердить с учётом корректировки</t>
  </si>
  <si>
    <t>Сумма</t>
  </si>
  <si>
    <t>МО/группа ВМП</t>
  </si>
  <si>
    <t>ГАУЗ «ООКБ им. В.И. Войнова»</t>
  </si>
  <si>
    <t>ГАУЗ «ОДКБ»</t>
  </si>
  <si>
    <t xml:space="preserve"> ГАУЗ «ООКОД»</t>
  </si>
  <si>
    <t>ГАУЗ «ООД»</t>
  </si>
  <si>
    <t>ГАУЗ «ООКЦХТ»</t>
  </si>
  <si>
    <t>МТР</t>
  </si>
  <si>
    <t>Всего</t>
  </si>
  <si>
    <t>Приложение 5 к протоколу заседания  
Комиссии по разработке ТП ОМС № 17 от 31.10.2024 г</t>
  </si>
  <si>
    <t>560263</t>
  </si>
  <si>
    <t>ГАУЗ «ОЦМР»</t>
  </si>
  <si>
    <t>КС МЕР ЦНС 1</t>
  </si>
  <si>
    <t>Февраль 2024 г.</t>
  </si>
  <si>
    <t>Март 2024 г.</t>
  </si>
  <si>
    <t>Апрель 2024 г.</t>
  </si>
  <si>
    <t>Май 2024 г.</t>
  </si>
  <si>
    <t>Июнь 2024 г.</t>
  </si>
  <si>
    <t>Июль 2024 г.</t>
  </si>
  <si>
    <t>Август 2024 г.</t>
  </si>
  <si>
    <t>Октябрь 2024 г.</t>
  </si>
  <si>
    <t>Ноябрь 2024 г.</t>
  </si>
  <si>
    <t>Декабрь 2024 г.</t>
  </si>
  <si>
    <t>Итого</t>
  </si>
  <si>
    <t>КОД МОЕР</t>
  </si>
  <si>
    <t>МО/период</t>
  </si>
  <si>
    <t xml:space="preserve">Утверждено на 2024 г. </t>
  </si>
  <si>
    <t xml:space="preserve">Корректировка </t>
  </si>
  <si>
    <t>Утвердить  с учетом корректировки</t>
  </si>
  <si>
    <t xml:space="preserve">Корректировка объемов предоставления стационарной медицинской помощи по блоку "КС МЕР ЦНС 1"  на 2024г. </t>
  </si>
  <si>
    <t>Приложение 4 к протоколу заседания  
Комиссии по разработке ТП ОМС № 17 от 31.10.2024 г</t>
  </si>
  <si>
    <t>Корректировка объемов амбулаторных диагностических исследований "ДИ МРТ" в рамках программы ОМС на 2024г.</t>
  </si>
  <si>
    <t>Код МОЕР</t>
  </si>
  <si>
    <t>МО/Период</t>
  </si>
  <si>
    <t>Утверждено на 2024 год</t>
  </si>
  <si>
    <t>Утвердить с учетом корректировки</t>
  </si>
  <si>
    <t>Сумма, в руб.</t>
  </si>
  <si>
    <t>количество исследований</t>
  </si>
  <si>
    <t>560001</t>
  </si>
  <si>
    <t>ДИ МРТ</t>
  </si>
  <si>
    <t>560007</t>
  </si>
  <si>
    <t>ГАУЗ «ООКОД»</t>
  </si>
  <si>
    <t>560008</t>
  </si>
  <si>
    <t>560325</t>
  </si>
  <si>
    <t>560198</t>
  </si>
  <si>
    <t>ООО «СОВРЕМЕННАЯ МРТ-ТОМОГРАФИЯ»</t>
  </si>
  <si>
    <t>560199</t>
  </si>
  <si>
    <t>ООО «СОВРЕМЕННАЯ МРТ-ДИАГНОСТИКА»</t>
  </si>
  <si>
    <t>560257</t>
  </si>
  <si>
    <t>ООО «ЛДЦ МИБС»</t>
  </si>
  <si>
    <t>560323</t>
  </si>
  <si>
    <t>ООО «МРТ-Диагностика»</t>
  </si>
  <si>
    <t>ДИ КТ</t>
  </si>
  <si>
    <t>560020</t>
  </si>
  <si>
    <t>560268</t>
  </si>
  <si>
    <t>560214</t>
  </si>
  <si>
    <t>560269</t>
  </si>
  <si>
    <t>560270</t>
  </si>
  <si>
    <t>560064</t>
  </si>
  <si>
    <t>560068</t>
  </si>
  <si>
    <t>560069</t>
  </si>
  <si>
    <t>560271</t>
  </si>
  <si>
    <t>560272</t>
  </si>
  <si>
    <t>Корректировка объемов амбулаторных диагностических исследований "ДИ КТ" в рамках программы ОМС на 2024г.</t>
  </si>
  <si>
    <t>Приложение 3.1 к протоколу заседания  
Комиссии по разработке ТП ОМС № 17 от 31.10.2024 г</t>
  </si>
  <si>
    <t>Приложение 3.2 к протоколу заседания  
Комиссии по разработке ТП ОМС № 17 от 31.10.2024 г</t>
  </si>
  <si>
    <t xml:space="preserve">Корректировка объемов предоставления амбулаторной медицинской помощи по блоку "АПП ЗПТ" на 2024г.  </t>
  </si>
  <si>
    <t>МО/Вид помощи/Период</t>
  </si>
  <si>
    <t xml:space="preserve">Утверждено на 2024г. </t>
  </si>
  <si>
    <t>Сумма, руб.</t>
  </si>
  <si>
    <t>Приложение 2 к протоколу заседания  
Комиссии по разработке ТП ОМС № 17 от 31.10.2024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</si>
</sst>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0_ ;\-#,##0.00\ "/>
  </numFmts>
  <fonts count="24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Arial"/>
      <family val="2"/>
    </font>
    <font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5" fillId="0" borderId="1"/>
    <xf numFmtId="0" fontId="17" fillId="0" borderId="1"/>
    <xf numFmtId="0" fontId="17" fillId="0" borderId="1"/>
    <xf numFmtId="0" fontId="5" fillId="0" borderId="1"/>
    <xf numFmtId="0" fontId="17" fillId="0" borderId="1"/>
    <xf numFmtId="0" fontId="17" fillId="0" borderId="1"/>
  </cellStyleXfs>
  <cellXfs count="14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wrapText="1"/>
    </xf>
    <xf numFmtId="3" fontId="1" fillId="2" borderId="2" xfId="0" applyNumberFormat="1" applyFont="1" applyFill="1" applyBorder="1" applyAlignment="1">
      <alignment horizontal="right" vertical="center"/>
    </xf>
    <xf numFmtId="1" fontId="1" fillId="2" borderId="2" xfId="0" applyNumberFormat="1" applyFont="1" applyFill="1" applyBorder="1" applyAlignment="1">
      <alignment horizontal="right" vertical="center"/>
    </xf>
    <xf numFmtId="4" fontId="7" fillId="0" borderId="4" xfId="0" applyNumberFormat="1" applyFont="1" applyFill="1" applyBorder="1" applyAlignment="1">
      <alignment vertical="center"/>
    </xf>
    <xf numFmtId="0" fontId="1" fillId="0" borderId="1" xfId="1" applyFont="1"/>
    <xf numFmtId="0" fontId="1" fillId="0" borderId="1" xfId="1" applyFont="1" applyFill="1"/>
    <xf numFmtId="0" fontId="1" fillId="0" borderId="0" xfId="0" applyFont="1" applyFill="1"/>
    <xf numFmtId="0" fontId="10" fillId="0" borderId="0" xfId="0" applyFont="1" applyFill="1" applyAlignment="1">
      <alignment vertical="top"/>
    </xf>
    <xf numFmtId="4" fontId="9" fillId="0" borderId="4" xfId="0" applyNumberFormat="1" applyFont="1" applyFill="1" applyBorder="1" applyAlignment="1">
      <alignment horizontal="center" vertical="center" wrapText="1"/>
    </xf>
    <xf numFmtId="1" fontId="9" fillId="0" borderId="4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0" xfId="0" applyFont="1" applyFill="1" applyAlignment="1">
      <alignment horizontal="left"/>
    </xf>
    <xf numFmtId="4" fontId="7" fillId="0" borderId="4" xfId="0" applyNumberFormat="1" applyFont="1" applyFill="1" applyBorder="1"/>
    <xf numFmtId="0" fontId="7" fillId="0" borderId="4" xfId="0" applyFont="1" applyFill="1" applyBorder="1"/>
    <xf numFmtId="0" fontId="3" fillId="0" borderId="0" xfId="0" applyFont="1" applyFill="1" applyAlignment="1">
      <alignment horizontal="left"/>
    </xf>
    <xf numFmtId="0" fontId="11" fillId="0" borderId="1" xfId="1" applyFont="1" applyFill="1" applyAlignment="1">
      <alignment horizontal="left"/>
    </xf>
    <xf numFmtId="0" fontId="3" fillId="0" borderId="4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vertical="center" wrapText="1"/>
    </xf>
    <xf numFmtId="4" fontId="3" fillId="3" borderId="4" xfId="0" applyNumberFormat="1" applyFont="1" applyFill="1" applyBorder="1" applyAlignment="1">
      <alignment vertical="center"/>
    </xf>
    <xf numFmtId="3" fontId="3" fillId="3" borderId="4" xfId="0" applyNumberFormat="1" applyFont="1" applyFill="1" applyBorder="1" applyAlignment="1">
      <alignment vertical="center"/>
    </xf>
    <xf numFmtId="0" fontId="7" fillId="0" borderId="4" xfId="0" applyFont="1" applyFill="1" applyBorder="1" applyAlignment="1">
      <alignment horizontal="left" vertical="center" wrapText="1"/>
    </xf>
    <xf numFmtId="4" fontId="7" fillId="0" borderId="4" xfId="0" applyNumberFormat="1" applyFont="1" applyFill="1" applyBorder="1" applyAlignment="1">
      <alignment horizontal="right" vertical="center"/>
    </xf>
    <xf numFmtId="1" fontId="7" fillId="0" borderId="4" xfId="0" applyNumberFormat="1" applyFont="1" applyFill="1" applyBorder="1" applyAlignment="1">
      <alignment horizontal="right" vertical="center"/>
    </xf>
    <xf numFmtId="1" fontId="7" fillId="0" borderId="4" xfId="0" applyNumberFormat="1" applyFont="1" applyFill="1" applyBorder="1" applyAlignment="1">
      <alignment vertical="center"/>
    </xf>
    <xf numFmtId="0" fontId="3" fillId="3" borderId="4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 vertical="center" wrapText="1"/>
    </xf>
    <xf numFmtId="4" fontId="3" fillId="3" borderId="4" xfId="0" applyNumberFormat="1" applyFont="1" applyFill="1" applyBorder="1" applyAlignment="1">
      <alignment horizontal="right" vertical="center"/>
    </xf>
    <xf numFmtId="3" fontId="3" fillId="3" borderId="4" xfId="0" applyNumberFormat="1" applyFont="1" applyFill="1" applyBorder="1" applyAlignment="1">
      <alignment horizontal="right" vertical="center"/>
    </xf>
    <xf numFmtId="0" fontId="7" fillId="0" borderId="4" xfId="0" applyFont="1" applyFill="1" applyBorder="1" applyAlignment="1">
      <alignment vertical="center"/>
    </xf>
    <xf numFmtId="3" fontId="7" fillId="0" borderId="4" xfId="0" applyNumberFormat="1" applyFont="1" applyFill="1" applyBorder="1" applyAlignment="1">
      <alignment vertical="center"/>
    </xf>
    <xf numFmtId="0" fontId="7" fillId="3" borderId="4" xfId="0" applyFont="1" applyFill="1" applyBorder="1"/>
    <xf numFmtId="0" fontId="3" fillId="4" borderId="4" xfId="0" applyFont="1" applyFill="1" applyBorder="1" applyAlignment="1">
      <alignment horizontal="left"/>
    </xf>
    <xf numFmtId="0" fontId="7" fillId="4" borderId="4" xfId="0" applyFont="1" applyFill="1" applyBorder="1" applyAlignment="1">
      <alignment horizontal="left" vertical="center" wrapText="1"/>
    </xf>
    <xf numFmtId="4" fontId="7" fillId="4" borderId="4" xfId="0" applyNumberFormat="1" applyFont="1" applyFill="1" applyBorder="1" applyAlignment="1">
      <alignment horizontal="right" vertical="center"/>
    </xf>
    <xf numFmtId="1" fontId="7" fillId="4" borderId="4" xfId="0" applyNumberFormat="1" applyFont="1" applyFill="1" applyBorder="1" applyAlignment="1">
      <alignment horizontal="right" vertical="center"/>
    </xf>
    <xf numFmtId="4" fontId="7" fillId="4" borderId="4" xfId="0" applyNumberFormat="1" applyFont="1" applyFill="1" applyBorder="1" applyAlignment="1">
      <alignment vertical="center"/>
    </xf>
    <xf numFmtId="0" fontId="7" fillId="4" borderId="4" xfId="0" applyFont="1" applyFill="1" applyBorder="1"/>
    <xf numFmtId="3" fontId="7" fillId="4" borderId="4" xfId="0" applyNumberFormat="1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7" fillId="5" borderId="4" xfId="0" applyFont="1" applyFill="1" applyBorder="1"/>
    <xf numFmtId="4" fontId="3" fillId="5" borderId="4" xfId="0" applyNumberFormat="1" applyFont="1" applyFill="1" applyBorder="1" applyAlignment="1">
      <alignment horizontal="right" vertical="center"/>
    </xf>
    <xf numFmtId="3" fontId="3" fillId="5" borderId="4" xfId="0" applyNumberFormat="1" applyFont="1" applyFill="1" applyBorder="1" applyAlignment="1">
      <alignment horizontal="right" vertical="center"/>
    </xf>
    <xf numFmtId="0" fontId="14" fillId="0" borderId="1" xfId="1" applyFont="1" applyAlignment="1"/>
    <xf numFmtId="0" fontId="15" fillId="0" borderId="1" xfId="1" applyFont="1"/>
    <xf numFmtId="0" fontId="18" fillId="0" borderId="0" xfId="0" applyFont="1"/>
    <xf numFmtId="4" fontId="15" fillId="0" borderId="4" xfId="3" applyNumberFormat="1" applyFont="1" applyFill="1" applyBorder="1" applyAlignment="1">
      <alignment horizontal="center" vertical="center" wrapText="1"/>
    </xf>
    <xf numFmtId="0" fontId="15" fillId="0" borderId="4" xfId="1" applyFont="1" applyBorder="1"/>
    <xf numFmtId="0" fontId="4" fillId="0" borderId="1" xfId="0" applyFont="1" applyBorder="1" applyAlignment="1">
      <alignment wrapText="1"/>
    </xf>
    <xf numFmtId="0" fontId="19" fillId="0" borderId="1" xfId="4" applyFont="1" applyFill="1"/>
    <xf numFmtId="0" fontId="2" fillId="0" borderId="0" xfId="0" applyNumberFormat="1" applyFont="1" applyFill="1" applyAlignment="1">
      <alignment wrapText="1"/>
    </xf>
    <xf numFmtId="0" fontId="19" fillId="0" borderId="1" xfId="4" applyFont="1"/>
    <xf numFmtId="3" fontId="2" fillId="0" borderId="4" xfId="6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21" fillId="0" borderId="0" xfId="0" applyFont="1"/>
    <xf numFmtId="0" fontId="2" fillId="0" borderId="0" xfId="0" applyFont="1"/>
    <xf numFmtId="0" fontId="2" fillId="0" borderId="0" xfId="0" applyNumberFormat="1" applyFont="1" applyAlignment="1">
      <alignment wrapText="1"/>
    </xf>
    <xf numFmtId="0" fontId="12" fillId="0" borderId="0" xfId="0" applyFont="1" applyAlignment="1">
      <alignment vertical="center" wrapText="1"/>
    </xf>
    <xf numFmtId="0" fontId="2" fillId="0" borderId="0" xfId="0" applyFont="1" applyFill="1"/>
    <xf numFmtId="0" fontId="10" fillId="0" borderId="4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left" vertical="top" wrapText="1"/>
    </xf>
    <xf numFmtId="4" fontId="22" fillId="3" borderId="4" xfId="0" applyNumberFormat="1" applyFont="1" applyFill="1" applyBorder="1" applyAlignment="1">
      <alignment horizontal="right" vertical="top" wrapText="1"/>
    </xf>
    <xf numFmtId="1" fontId="22" fillId="3" borderId="4" xfId="0" applyNumberFormat="1" applyFont="1" applyFill="1" applyBorder="1" applyAlignment="1">
      <alignment horizontal="right" vertical="top" wrapText="1"/>
    </xf>
    <xf numFmtId="3" fontId="22" fillId="3" borderId="4" xfId="0" applyNumberFormat="1" applyFont="1" applyFill="1" applyBorder="1" applyAlignment="1">
      <alignment horizontal="right" vertical="top" wrapText="1"/>
    </xf>
    <xf numFmtId="0" fontId="22" fillId="2" borderId="4" xfId="0" applyFont="1" applyFill="1" applyBorder="1" applyAlignment="1">
      <alignment horizontal="left" vertical="top" wrapText="1" indent="1"/>
    </xf>
    <xf numFmtId="0" fontId="22" fillId="2" borderId="4" xfId="0" applyFont="1" applyFill="1" applyBorder="1" applyAlignment="1">
      <alignment horizontal="left" vertical="top" wrapText="1"/>
    </xf>
    <xf numFmtId="4" fontId="22" fillId="2" borderId="4" xfId="0" applyNumberFormat="1" applyFont="1" applyFill="1" applyBorder="1" applyAlignment="1">
      <alignment horizontal="right" vertical="top" wrapText="1"/>
    </xf>
    <xf numFmtId="1" fontId="22" fillId="2" borderId="4" xfId="0" applyNumberFormat="1" applyFont="1" applyFill="1" applyBorder="1" applyAlignment="1">
      <alignment horizontal="right" vertical="top" wrapText="1"/>
    </xf>
    <xf numFmtId="4" fontId="22" fillId="0" borderId="4" xfId="0" applyNumberFormat="1" applyFont="1" applyFill="1" applyBorder="1" applyAlignment="1">
      <alignment horizontal="right" vertical="top" wrapText="1"/>
    </xf>
    <xf numFmtId="0" fontId="23" fillId="2" borderId="4" xfId="0" applyFont="1" applyFill="1" applyBorder="1" applyAlignment="1">
      <alignment horizontal="left" vertical="top" wrapText="1" indent="2"/>
    </xf>
    <xf numFmtId="0" fontId="23" fillId="2" borderId="4" xfId="0" applyFont="1" applyFill="1" applyBorder="1" applyAlignment="1">
      <alignment horizontal="left" vertical="top" wrapText="1"/>
    </xf>
    <xf numFmtId="4" fontId="23" fillId="2" borderId="4" xfId="0" applyNumberFormat="1" applyFont="1" applyFill="1" applyBorder="1" applyAlignment="1">
      <alignment horizontal="right" vertical="top" wrapText="1"/>
    </xf>
    <xf numFmtId="1" fontId="23" fillId="2" borderId="4" xfId="0" applyNumberFormat="1" applyFont="1" applyFill="1" applyBorder="1" applyAlignment="1">
      <alignment horizontal="right" vertical="top" wrapText="1"/>
    </xf>
    <xf numFmtId="4" fontId="23" fillId="0" borderId="4" xfId="0" applyNumberFormat="1" applyFont="1" applyFill="1" applyBorder="1" applyAlignment="1">
      <alignment horizontal="right" vertical="top" wrapText="1"/>
    </xf>
    <xf numFmtId="3" fontId="22" fillId="0" borderId="4" xfId="0" applyNumberFormat="1" applyFont="1" applyFill="1" applyBorder="1" applyAlignment="1">
      <alignment horizontal="right" vertical="top" wrapText="1"/>
    </xf>
    <xf numFmtId="3" fontId="23" fillId="0" borderId="4" xfId="0" applyNumberFormat="1" applyFont="1" applyFill="1" applyBorder="1" applyAlignment="1">
      <alignment horizontal="right" vertical="top" wrapText="1"/>
    </xf>
    <xf numFmtId="4" fontId="1" fillId="0" borderId="0" xfId="0" applyNumberFormat="1" applyFont="1" applyAlignment="1">
      <alignment horizontal="left"/>
    </xf>
    <xf numFmtId="2" fontId="22" fillId="3" borderId="4" xfId="0" applyNumberFormat="1" applyFont="1" applyFill="1" applyBorder="1" applyAlignment="1">
      <alignment horizontal="right" vertical="top" wrapText="1"/>
    </xf>
    <xf numFmtId="2" fontId="22" fillId="2" borderId="4" xfId="0" applyNumberFormat="1" applyFont="1" applyFill="1" applyBorder="1" applyAlignment="1">
      <alignment horizontal="right" vertical="top" wrapText="1"/>
    </xf>
    <xf numFmtId="2" fontId="23" fillId="2" borderId="4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wrapText="1"/>
    </xf>
    <xf numFmtId="0" fontId="13" fillId="0" borderId="7" xfId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/>
    </xf>
    <xf numFmtId="49" fontId="9" fillId="0" borderId="4" xfId="1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15" fillId="0" borderId="8" xfId="1" applyFont="1" applyBorder="1" applyAlignment="1">
      <alignment horizontal="center" vertical="center"/>
    </xf>
    <xf numFmtId="0" fontId="15" fillId="0" borderId="10" xfId="1" applyFont="1" applyBorder="1" applyAlignment="1">
      <alignment horizontal="center" vertical="center"/>
    </xf>
    <xf numFmtId="49" fontId="16" fillId="0" borderId="4" xfId="1" applyNumberFormat="1" applyFont="1" applyFill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 wrapText="1"/>
    </xf>
    <xf numFmtId="0" fontId="15" fillId="0" borderId="9" xfId="2" applyFont="1" applyBorder="1" applyAlignment="1">
      <alignment horizontal="center" vertical="center" wrapText="1"/>
    </xf>
    <xf numFmtId="4" fontId="15" fillId="0" borderId="6" xfId="2" applyNumberFormat="1" applyFont="1" applyFill="1" applyBorder="1" applyAlignment="1">
      <alignment horizontal="center" vertical="center" wrapText="1"/>
    </xf>
    <xf numFmtId="4" fontId="15" fillId="0" borderId="9" xfId="2" applyNumberFormat="1" applyFont="1" applyFill="1" applyBorder="1" applyAlignment="1">
      <alignment horizontal="center" vertical="center" wrapText="1"/>
    </xf>
    <xf numFmtId="4" fontId="15" fillId="0" borderId="6" xfId="2" applyNumberFormat="1" applyFont="1" applyBorder="1" applyAlignment="1">
      <alignment horizontal="center" vertical="center" wrapText="1"/>
    </xf>
    <xf numFmtId="4" fontId="15" fillId="0" borderId="9" xfId="2" applyNumberFormat="1" applyFont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left" vertical="top" wrapText="1"/>
    </xf>
    <xf numFmtId="0" fontId="6" fillId="0" borderId="7" xfId="4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 wrapText="1"/>
    </xf>
    <xf numFmtId="49" fontId="20" fillId="0" borderId="11" xfId="0" applyNumberFormat="1" applyFont="1" applyFill="1" applyBorder="1" applyAlignment="1">
      <alignment horizontal="center" vertical="center" wrapText="1"/>
    </xf>
    <xf numFmtId="0" fontId="20" fillId="0" borderId="6" xfId="5" applyNumberFormat="1" applyFont="1" applyFill="1" applyBorder="1" applyAlignment="1">
      <alignment horizontal="center" vertical="center" wrapText="1"/>
    </xf>
    <xf numFmtId="0" fontId="20" fillId="0" borderId="9" xfId="5" applyNumberFormat="1" applyFont="1" applyFill="1" applyBorder="1" applyAlignment="1">
      <alignment horizontal="center" vertical="center" wrapText="1"/>
    </xf>
    <xf numFmtId="0" fontId="20" fillId="0" borderId="6" xfId="6" applyNumberFormat="1" applyFont="1" applyFill="1" applyBorder="1" applyAlignment="1">
      <alignment horizontal="center" vertical="center" wrapText="1"/>
    </xf>
    <xf numFmtId="0" fontId="20" fillId="0" borderId="9" xfId="6" applyNumberFormat="1" applyFont="1" applyFill="1" applyBorder="1" applyAlignment="1">
      <alignment horizontal="center" vertical="center" wrapText="1"/>
    </xf>
    <xf numFmtId="0" fontId="20" fillId="0" borderId="4" xfId="5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 wrapText="1"/>
    </xf>
    <xf numFmtId="164" fontId="9" fillId="0" borderId="4" xfId="4" applyNumberFormat="1" applyFont="1" applyFill="1" applyBorder="1" applyAlignment="1">
      <alignment horizontal="center" vertical="center" wrapText="1"/>
    </xf>
    <xf numFmtId="165" fontId="9" fillId="0" borderId="4" xfId="4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right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 wrapText="1"/>
    </xf>
    <xf numFmtId="3" fontId="1" fillId="2" borderId="4" xfId="0" applyNumberFormat="1" applyFont="1" applyFill="1" applyBorder="1" applyAlignment="1">
      <alignment horizontal="right" vertical="center"/>
    </xf>
    <xf numFmtId="1" fontId="1" fillId="2" borderId="4" xfId="0" applyNumberFormat="1" applyFont="1" applyFill="1" applyBorder="1" applyAlignment="1">
      <alignment horizontal="right" vertical="center"/>
    </xf>
    <xf numFmtId="0" fontId="12" fillId="3" borderId="4" xfId="0" applyFont="1" applyFill="1" applyBorder="1" applyAlignment="1">
      <alignment horizontal="left" vertical="top" wrapText="1"/>
    </xf>
    <xf numFmtId="4" fontId="12" fillId="3" borderId="4" xfId="0" applyNumberFormat="1" applyFont="1" applyFill="1" applyBorder="1" applyAlignment="1">
      <alignment horizontal="right" vertical="top" wrapText="1"/>
    </xf>
    <xf numFmtId="3" fontId="12" fillId="3" borderId="4" xfId="0" applyNumberFormat="1" applyFont="1" applyFill="1" applyBorder="1" applyAlignment="1">
      <alignment horizontal="right" vertical="top" wrapText="1"/>
    </xf>
    <xf numFmtId="0" fontId="12" fillId="2" borderId="4" xfId="0" applyFont="1" applyFill="1" applyBorder="1" applyAlignment="1">
      <alignment horizontal="left" vertical="top" wrapText="1" indent="1"/>
    </xf>
    <xf numFmtId="0" fontId="12" fillId="2" borderId="4" xfId="0" applyFont="1" applyFill="1" applyBorder="1" applyAlignment="1">
      <alignment horizontal="left" vertical="top" wrapText="1"/>
    </xf>
    <xf numFmtId="4" fontId="12" fillId="2" borderId="4" xfId="0" applyNumberFormat="1" applyFont="1" applyFill="1" applyBorder="1" applyAlignment="1">
      <alignment horizontal="right" vertical="top" wrapText="1"/>
    </xf>
    <xf numFmtId="3" fontId="12" fillId="2" borderId="4" xfId="0" applyNumberFormat="1" applyFont="1" applyFill="1" applyBorder="1" applyAlignment="1">
      <alignment horizontal="right" vertical="top" wrapText="1"/>
    </xf>
    <xf numFmtId="4" fontId="12" fillId="0" borderId="4" xfId="0" applyNumberFormat="1" applyFont="1" applyFill="1" applyBorder="1" applyAlignment="1">
      <alignment horizontal="right" vertical="top" wrapText="1"/>
    </xf>
    <xf numFmtId="3" fontId="12" fillId="0" borderId="4" xfId="0" applyNumberFormat="1" applyFont="1" applyFill="1" applyBorder="1" applyAlignment="1">
      <alignment horizontal="right" vertical="top" wrapText="1"/>
    </xf>
    <xf numFmtId="0" fontId="9" fillId="2" borderId="4" xfId="0" applyFont="1" applyFill="1" applyBorder="1" applyAlignment="1">
      <alignment horizontal="left" vertical="top" wrapText="1" indent="2"/>
    </xf>
    <xf numFmtId="0" fontId="9" fillId="2" borderId="4" xfId="0" applyFont="1" applyFill="1" applyBorder="1" applyAlignment="1">
      <alignment horizontal="left" vertical="top" wrapText="1"/>
    </xf>
    <xf numFmtId="4" fontId="9" fillId="2" borderId="4" xfId="0" applyNumberFormat="1" applyFont="1" applyFill="1" applyBorder="1" applyAlignment="1">
      <alignment horizontal="right" vertical="top" wrapText="1"/>
    </xf>
    <xf numFmtId="3" fontId="9" fillId="2" borderId="4" xfId="0" applyNumberFormat="1" applyFont="1" applyFill="1" applyBorder="1" applyAlignment="1">
      <alignment horizontal="right" vertical="top" wrapText="1"/>
    </xf>
    <xf numFmtId="4" fontId="9" fillId="0" borderId="4" xfId="0" applyNumberFormat="1" applyFont="1" applyFill="1" applyBorder="1" applyAlignment="1">
      <alignment horizontal="right" vertical="top" wrapText="1"/>
    </xf>
    <xf numFmtId="3" fontId="9" fillId="0" borderId="4" xfId="0" applyNumberFormat="1" applyFont="1" applyFill="1" applyBorder="1" applyAlignment="1">
      <alignment horizontal="right" vertical="top" wrapText="1"/>
    </xf>
    <xf numFmtId="0" fontId="12" fillId="3" borderId="4" xfId="0" applyFont="1" applyFill="1" applyBorder="1" applyAlignment="1">
      <alignment horizontal="left" vertical="top" wrapText="1"/>
    </xf>
    <xf numFmtId="1" fontId="12" fillId="3" borderId="4" xfId="0" applyNumberFormat="1" applyFont="1" applyFill="1" applyBorder="1" applyAlignment="1">
      <alignment horizontal="right" vertical="top" wrapText="1"/>
    </xf>
    <xf numFmtId="1" fontId="12" fillId="2" borderId="4" xfId="0" applyNumberFormat="1" applyFont="1" applyFill="1" applyBorder="1" applyAlignment="1">
      <alignment horizontal="right" vertical="top" wrapText="1"/>
    </xf>
    <xf numFmtId="1" fontId="12" fillId="0" borderId="4" xfId="0" applyNumberFormat="1" applyFont="1" applyFill="1" applyBorder="1" applyAlignment="1">
      <alignment horizontal="right" vertical="top" wrapText="1"/>
    </xf>
    <xf numFmtId="1" fontId="9" fillId="2" borderId="4" xfId="0" applyNumberFormat="1" applyFont="1" applyFill="1" applyBorder="1" applyAlignment="1">
      <alignment horizontal="right" vertical="top" wrapText="1"/>
    </xf>
    <xf numFmtId="1" fontId="9" fillId="0" borderId="4" xfId="0" applyNumberFormat="1" applyFont="1" applyFill="1" applyBorder="1" applyAlignment="1">
      <alignment horizontal="right" vertical="top" wrapText="1"/>
    </xf>
  </cellXfs>
  <cellStyles count="7">
    <cellStyle name="Обычный" xfId="0" builtinId="0"/>
    <cellStyle name="Обычный 2" xfId="4"/>
    <cellStyle name="Обычный 2 2 2" xfId="2"/>
    <cellStyle name="Обычный 8" xfId="1"/>
    <cellStyle name="Обычный_Лист1" xfId="6"/>
    <cellStyle name="Обычный_Лист2" xfId="3"/>
    <cellStyle name="Обычный_Лист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tabSelected="1" view="pageBreakPreview" zoomScale="130" zoomScaleNormal="100" zoomScaleSheetLayoutView="130" workbookViewId="0">
      <pane xSplit="2" ySplit="4" topLeftCell="C104" activePane="bottomRight" state="frozen"/>
      <selection pane="topRight" activeCell="C1" sqref="C1"/>
      <selection pane="bottomLeft" activeCell="A5" sqref="A5"/>
      <selection pane="bottomRight" activeCell="C113" sqref="C113"/>
    </sheetView>
  </sheetViews>
  <sheetFormatPr defaultColWidth="10.5" defaultRowHeight="15.75" x14ac:dyDescent="0.25"/>
  <cols>
    <col min="1" max="1" width="10.5" style="20"/>
    <col min="2" max="2" width="50.1640625" style="17" customWidth="1"/>
    <col min="3" max="3" width="21" style="17" customWidth="1"/>
    <col min="4" max="4" width="8.6640625" style="17" customWidth="1"/>
    <col min="5" max="5" width="18.33203125" style="16" customWidth="1"/>
    <col min="6" max="6" width="9.83203125" style="16" customWidth="1"/>
    <col min="7" max="7" width="22.1640625" style="16" customWidth="1"/>
    <col min="8" max="8" width="9.83203125" style="16" customWidth="1"/>
    <col min="9" max="16384" width="10.5" style="16"/>
  </cols>
  <sheetData>
    <row r="1" spans="1:8" s="12" customFormat="1" ht="45" customHeight="1" x14ac:dyDescent="0.2">
      <c r="A1" s="21"/>
      <c r="B1" s="11"/>
      <c r="C1" s="11"/>
      <c r="D1" s="11"/>
      <c r="F1" s="86" t="s">
        <v>150</v>
      </c>
      <c r="G1" s="86"/>
      <c r="H1" s="86"/>
    </row>
    <row r="2" spans="1:8" s="12" customFormat="1" ht="46.5" customHeight="1" x14ac:dyDescent="0.2">
      <c r="A2" s="87" t="s">
        <v>136</v>
      </c>
      <c r="B2" s="87"/>
      <c r="C2" s="87"/>
      <c r="D2" s="87"/>
      <c r="E2" s="87"/>
      <c r="F2" s="87"/>
      <c r="G2" s="87"/>
      <c r="H2" s="87"/>
    </row>
    <row r="3" spans="1:8" s="13" customFormat="1" ht="31.5" customHeight="1" x14ac:dyDescent="0.2">
      <c r="A3" s="88" t="s">
        <v>137</v>
      </c>
      <c r="B3" s="89" t="s">
        <v>142</v>
      </c>
      <c r="C3" s="90" t="s">
        <v>138</v>
      </c>
      <c r="D3" s="90"/>
      <c r="E3" s="91" t="s">
        <v>139</v>
      </c>
      <c r="F3" s="91"/>
      <c r="G3" s="91" t="s">
        <v>140</v>
      </c>
      <c r="H3" s="91"/>
    </row>
    <row r="4" spans="1:8" s="13" customFormat="1" ht="12.75" x14ac:dyDescent="0.2">
      <c r="A4" s="88"/>
      <c r="B4" s="89"/>
      <c r="C4" s="14" t="s">
        <v>141</v>
      </c>
      <c r="D4" s="15" t="s">
        <v>93</v>
      </c>
      <c r="E4" s="14" t="s">
        <v>141</v>
      </c>
      <c r="F4" s="15" t="s">
        <v>93</v>
      </c>
      <c r="G4" s="14" t="s">
        <v>141</v>
      </c>
      <c r="H4" s="15" t="s">
        <v>93</v>
      </c>
    </row>
    <row r="5" spans="1:8" x14ac:dyDescent="0.25">
      <c r="A5" s="23">
        <v>560001</v>
      </c>
      <c r="B5" s="24" t="s">
        <v>143</v>
      </c>
      <c r="C5" s="25">
        <f>C6+C7+C8+C9+C10+C11+C12+C13+C14+C15+C16+C17+C18+C19+C20+C21+C22+C23+C24+C25+C26+C27+C28+C29+C30+C31+C32+C33+C34</f>
        <v>738623313.31999993</v>
      </c>
      <c r="D5" s="26">
        <f>D6+D7+D8+D9+D10+D11+D12+D13+D14+D15+D16+D17+D18+D19+D20+D21+D22+D23+D24+D25+D26+D27+D28+D29+D30+D31+D32+D33+D34</f>
        <v>2897</v>
      </c>
      <c r="E5" s="25">
        <f t="shared" ref="E5:H5" si="0">E6+E7+E8+E9+E10+E11+E12+E13+E14+E15+E16+E17+E18+E19+E20+E21+E22+E23+E24+E25+E26+E27+E28+E29+E30+E31+E32+E33+E34</f>
        <v>-24079072.390000004</v>
      </c>
      <c r="F5" s="26">
        <f t="shared" si="0"/>
        <v>-105</v>
      </c>
      <c r="G5" s="25">
        <f t="shared" si="0"/>
        <v>714544240.92999995</v>
      </c>
      <c r="H5" s="26">
        <f t="shared" si="0"/>
        <v>2792</v>
      </c>
    </row>
    <row r="6" spans="1:8" x14ac:dyDescent="0.25">
      <c r="A6" s="22"/>
      <c r="B6" s="27" t="s">
        <v>94</v>
      </c>
      <c r="C6" s="28">
        <v>4793139</v>
      </c>
      <c r="D6" s="29">
        <v>25</v>
      </c>
      <c r="E6" s="18">
        <v>-191725.56</v>
      </c>
      <c r="F6" s="19">
        <v>-1</v>
      </c>
      <c r="G6" s="18">
        <v>4601413.4400000004</v>
      </c>
      <c r="H6" s="30">
        <v>24</v>
      </c>
    </row>
    <row r="7" spans="1:8" x14ac:dyDescent="0.25">
      <c r="A7" s="22"/>
      <c r="B7" s="27" t="s">
        <v>95</v>
      </c>
      <c r="C7" s="28">
        <v>40072111.950000003</v>
      </c>
      <c r="D7" s="29">
        <v>195</v>
      </c>
      <c r="E7" s="18">
        <v>-616494.03</v>
      </c>
      <c r="F7" s="19">
        <v>-3</v>
      </c>
      <c r="G7" s="18">
        <v>39455617.920000002</v>
      </c>
      <c r="H7" s="30">
        <v>192</v>
      </c>
    </row>
    <row r="8" spans="1:8" x14ac:dyDescent="0.25">
      <c r="A8" s="22"/>
      <c r="B8" s="27" t="s">
        <v>96</v>
      </c>
      <c r="C8" s="28">
        <v>18987188</v>
      </c>
      <c r="D8" s="29">
        <v>50</v>
      </c>
      <c r="E8" s="18">
        <v>759487.52</v>
      </c>
      <c r="F8" s="19">
        <v>2</v>
      </c>
      <c r="G8" s="18">
        <v>19746675.52</v>
      </c>
      <c r="H8" s="30">
        <v>52</v>
      </c>
    </row>
    <row r="9" spans="1:8" x14ac:dyDescent="0.25">
      <c r="A9" s="22"/>
      <c r="B9" s="27" t="s">
        <v>97</v>
      </c>
      <c r="C9" s="28">
        <v>2036782.0800000001</v>
      </c>
      <c r="D9" s="29">
        <v>24</v>
      </c>
      <c r="E9" s="18">
        <v>-933525.12</v>
      </c>
      <c r="F9" s="19">
        <v>-11</v>
      </c>
      <c r="G9" s="18">
        <v>1103256.96</v>
      </c>
      <c r="H9" s="30">
        <v>13</v>
      </c>
    </row>
    <row r="10" spans="1:8" x14ac:dyDescent="0.25">
      <c r="A10" s="22"/>
      <c r="B10" s="27" t="s">
        <v>98</v>
      </c>
      <c r="C10" s="28">
        <v>5564878.4400000004</v>
      </c>
      <c r="D10" s="29">
        <v>33</v>
      </c>
      <c r="E10" s="18">
        <v>-168632.68</v>
      </c>
      <c r="F10" s="19">
        <v>-1</v>
      </c>
      <c r="G10" s="18">
        <v>5396245.7599999998</v>
      </c>
      <c r="H10" s="30">
        <v>32</v>
      </c>
    </row>
    <row r="11" spans="1:8" x14ac:dyDescent="0.25">
      <c r="A11" s="22"/>
      <c r="B11" s="27" t="s">
        <v>99</v>
      </c>
      <c r="C11" s="28">
        <v>10245346.199999999</v>
      </c>
      <c r="D11" s="29">
        <v>60</v>
      </c>
      <c r="E11" s="18">
        <v>-512267.31</v>
      </c>
      <c r="F11" s="19">
        <v>-3</v>
      </c>
      <c r="G11" s="18">
        <v>9733078.8900000006</v>
      </c>
      <c r="H11" s="30">
        <v>57</v>
      </c>
    </row>
    <row r="12" spans="1:8" x14ac:dyDescent="0.25">
      <c r="A12" s="22"/>
      <c r="B12" s="27" t="s">
        <v>100</v>
      </c>
      <c r="C12" s="28">
        <v>40097898.299999997</v>
      </c>
      <c r="D12" s="29">
        <v>190</v>
      </c>
      <c r="E12" s="18">
        <v>-844166.28</v>
      </c>
      <c r="F12" s="19">
        <v>-4</v>
      </c>
      <c r="G12" s="18">
        <v>39253732.020000003</v>
      </c>
      <c r="H12" s="30">
        <v>186</v>
      </c>
    </row>
    <row r="13" spans="1:8" x14ac:dyDescent="0.25">
      <c r="A13" s="22"/>
      <c r="B13" s="27" t="s">
        <v>101</v>
      </c>
      <c r="C13" s="28">
        <v>25214173.920000002</v>
      </c>
      <c r="D13" s="29">
        <v>104</v>
      </c>
      <c r="E13" s="18">
        <v>-1939551.84</v>
      </c>
      <c r="F13" s="19">
        <v>-8</v>
      </c>
      <c r="G13" s="18">
        <v>23274622.079999998</v>
      </c>
      <c r="H13" s="30">
        <v>96</v>
      </c>
    </row>
    <row r="14" spans="1:8" x14ac:dyDescent="0.25">
      <c r="A14" s="22"/>
      <c r="B14" s="27" t="s">
        <v>102</v>
      </c>
      <c r="C14" s="28">
        <v>38384823.75</v>
      </c>
      <c r="D14" s="29">
        <v>245</v>
      </c>
      <c r="E14" s="18">
        <v>-313345.5</v>
      </c>
      <c r="F14" s="19">
        <v>-2</v>
      </c>
      <c r="G14" s="18">
        <v>38071478.25</v>
      </c>
      <c r="H14" s="30">
        <v>243</v>
      </c>
    </row>
    <row r="15" spans="1:8" x14ac:dyDescent="0.25">
      <c r="A15" s="22"/>
      <c r="B15" s="27" t="s">
        <v>103</v>
      </c>
      <c r="C15" s="28">
        <v>19536118.16</v>
      </c>
      <c r="D15" s="29">
        <v>104</v>
      </c>
      <c r="E15" s="18">
        <v>-563541.87</v>
      </c>
      <c r="F15" s="19">
        <v>-3</v>
      </c>
      <c r="G15" s="18">
        <v>18972576.289999999</v>
      </c>
      <c r="H15" s="30">
        <v>101</v>
      </c>
    </row>
    <row r="16" spans="1:8" x14ac:dyDescent="0.25">
      <c r="A16" s="22"/>
      <c r="B16" s="27" t="s">
        <v>104</v>
      </c>
      <c r="C16" s="28">
        <v>8087334.1500000004</v>
      </c>
      <c r="D16" s="29">
        <v>35</v>
      </c>
      <c r="E16" s="18">
        <v>-1617466.83</v>
      </c>
      <c r="F16" s="19">
        <v>-7</v>
      </c>
      <c r="G16" s="18">
        <v>6469867.3200000003</v>
      </c>
      <c r="H16" s="30">
        <v>28</v>
      </c>
    </row>
    <row r="17" spans="1:8" x14ac:dyDescent="0.25">
      <c r="A17" s="22"/>
      <c r="B17" s="27" t="s">
        <v>105</v>
      </c>
      <c r="C17" s="28">
        <v>7971941.3399999999</v>
      </c>
      <c r="D17" s="29">
        <v>57</v>
      </c>
      <c r="E17" s="18">
        <v>139858.62</v>
      </c>
      <c r="F17" s="19">
        <v>1</v>
      </c>
      <c r="G17" s="18">
        <v>8111799.96</v>
      </c>
      <c r="H17" s="30">
        <v>58</v>
      </c>
    </row>
    <row r="18" spans="1:8" x14ac:dyDescent="0.25">
      <c r="A18" s="22"/>
      <c r="B18" s="27" t="s">
        <v>106</v>
      </c>
      <c r="C18" s="28">
        <v>6959983.7999999998</v>
      </c>
      <c r="D18" s="29">
        <v>42</v>
      </c>
      <c r="E18" s="18">
        <v>165713.9</v>
      </c>
      <c r="F18" s="19">
        <v>1</v>
      </c>
      <c r="G18" s="18">
        <v>7125697.7000000002</v>
      </c>
      <c r="H18" s="30">
        <v>43</v>
      </c>
    </row>
    <row r="19" spans="1:8" x14ac:dyDescent="0.25">
      <c r="A19" s="22"/>
      <c r="B19" s="27" t="s">
        <v>107</v>
      </c>
      <c r="C19" s="28">
        <v>4310240.76</v>
      </c>
      <c r="D19" s="29">
        <v>21</v>
      </c>
      <c r="E19" s="18">
        <v>205249.56</v>
      </c>
      <c r="F19" s="19">
        <v>1</v>
      </c>
      <c r="G19" s="18">
        <v>4515490.32</v>
      </c>
      <c r="H19" s="30">
        <v>22</v>
      </c>
    </row>
    <row r="20" spans="1:8" x14ac:dyDescent="0.25">
      <c r="A20" s="22"/>
      <c r="B20" s="27" t="s">
        <v>108</v>
      </c>
      <c r="C20" s="28">
        <v>52603197.399999999</v>
      </c>
      <c r="D20" s="29">
        <v>181</v>
      </c>
      <c r="E20" s="18">
        <v>2906254</v>
      </c>
      <c r="F20" s="19">
        <v>10</v>
      </c>
      <c r="G20" s="18">
        <v>55509451.399999999</v>
      </c>
      <c r="H20" s="30">
        <v>191</v>
      </c>
    </row>
    <row r="21" spans="1:8" x14ac:dyDescent="0.25">
      <c r="A21" s="22"/>
      <c r="B21" s="27" t="s">
        <v>109</v>
      </c>
      <c r="C21" s="28">
        <v>81083942.400000006</v>
      </c>
      <c r="D21" s="29">
        <v>256</v>
      </c>
      <c r="E21" s="18">
        <v>-1266936.6000000001</v>
      </c>
      <c r="F21" s="19">
        <v>-4</v>
      </c>
      <c r="G21" s="18">
        <v>79817005.799999997</v>
      </c>
      <c r="H21" s="30">
        <v>252</v>
      </c>
    </row>
    <row r="22" spans="1:8" x14ac:dyDescent="0.25">
      <c r="A22" s="22"/>
      <c r="B22" s="27" t="s">
        <v>110</v>
      </c>
      <c r="C22" s="28">
        <v>46226379.079999998</v>
      </c>
      <c r="D22" s="29">
        <v>133</v>
      </c>
      <c r="E22" s="18">
        <v>-5213501.4000000004</v>
      </c>
      <c r="F22" s="19">
        <v>-15</v>
      </c>
      <c r="G22" s="18">
        <v>41012877.68</v>
      </c>
      <c r="H22" s="30">
        <v>118</v>
      </c>
    </row>
    <row r="23" spans="1:8" x14ac:dyDescent="0.25">
      <c r="A23" s="22"/>
      <c r="B23" s="27" t="s">
        <v>111</v>
      </c>
      <c r="C23" s="28">
        <v>21780388.75</v>
      </c>
      <c r="D23" s="29">
        <v>125</v>
      </c>
      <c r="E23" s="18">
        <v>-2787889.76</v>
      </c>
      <c r="F23" s="19">
        <v>-16</v>
      </c>
      <c r="G23" s="18">
        <v>18992498.989999998</v>
      </c>
      <c r="H23" s="30">
        <v>109</v>
      </c>
    </row>
    <row r="24" spans="1:8" x14ac:dyDescent="0.25">
      <c r="A24" s="22"/>
      <c r="B24" s="27" t="s">
        <v>112</v>
      </c>
      <c r="C24" s="28">
        <v>73321525.75</v>
      </c>
      <c r="D24" s="29">
        <v>275</v>
      </c>
      <c r="E24" s="18">
        <v>-1066494.92</v>
      </c>
      <c r="F24" s="19">
        <v>-4</v>
      </c>
      <c r="G24" s="18">
        <v>72255030.829999998</v>
      </c>
      <c r="H24" s="30">
        <v>271</v>
      </c>
    </row>
    <row r="25" spans="1:8" x14ac:dyDescent="0.25">
      <c r="A25" s="22"/>
      <c r="B25" s="27" t="s">
        <v>113</v>
      </c>
      <c r="C25" s="28">
        <v>18201921.100000001</v>
      </c>
      <c r="D25" s="29">
        <v>22</v>
      </c>
      <c r="E25" s="18">
        <v>-827360.05</v>
      </c>
      <c r="F25" s="19">
        <v>-1</v>
      </c>
      <c r="G25" s="18">
        <v>17374561.050000001</v>
      </c>
      <c r="H25" s="30">
        <v>21</v>
      </c>
    </row>
    <row r="26" spans="1:8" x14ac:dyDescent="0.25">
      <c r="A26" s="22"/>
      <c r="B26" s="27" t="s">
        <v>114</v>
      </c>
      <c r="C26" s="28">
        <v>47018229</v>
      </c>
      <c r="D26" s="29">
        <v>100</v>
      </c>
      <c r="E26" s="18">
        <v>-2350911.4500000002</v>
      </c>
      <c r="F26" s="19">
        <v>-5</v>
      </c>
      <c r="G26" s="18">
        <v>44667317.549999997</v>
      </c>
      <c r="H26" s="30">
        <v>95</v>
      </c>
    </row>
    <row r="27" spans="1:8" x14ac:dyDescent="0.25">
      <c r="A27" s="22"/>
      <c r="B27" s="27" t="s">
        <v>115</v>
      </c>
      <c r="C27" s="28">
        <v>11631125.699999999</v>
      </c>
      <c r="D27" s="29">
        <v>29</v>
      </c>
      <c r="E27" s="18">
        <v>-2005366.5</v>
      </c>
      <c r="F27" s="19">
        <v>-5</v>
      </c>
      <c r="G27" s="18">
        <v>9625759.1999999993</v>
      </c>
      <c r="H27" s="30">
        <v>24</v>
      </c>
    </row>
    <row r="28" spans="1:8" x14ac:dyDescent="0.25">
      <c r="A28" s="22"/>
      <c r="B28" s="27" t="s">
        <v>116</v>
      </c>
      <c r="C28" s="28">
        <v>2388221.88</v>
      </c>
      <c r="D28" s="29">
        <v>4</v>
      </c>
      <c r="E28" s="18">
        <v>597055.47</v>
      </c>
      <c r="F28" s="19">
        <v>1</v>
      </c>
      <c r="G28" s="18">
        <v>2985277.35</v>
      </c>
      <c r="H28" s="30">
        <v>5</v>
      </c>
    </row>
    <row r="29" spans="1:8" x14ac:dyDescent="0.25">
      <c r="A29" s="22"/>
      <c r="B29" s="27" t="s">
        <v>117</v>
      </c>
      <c r="C29" s="28">
        <v>3900233.04</v>
      </c>
      <c r="D29" s="29">
        <v>6</v>
      </c>
      <c r="E29" s="18">
        <v>1300077.68</v>
      </c>
      <c r="F29" s="19">
        <v>2</v>
      </c>
      <c r="G29" s="18">
        <v>5200310.72</v>
      </c>
      <c r="H29" s="30">
        <v>8</v>
      </c>
    </row>
    <row r="30" spans="1:8" x14ac:dyDescent="0.25">
      <c r="A30" s="22"/>
      <c r="B30" s="27" t="s">
        <v>118</v>
      </c>
      <c r="C30" s="28">
        <v>11916300.199999999</v>
      </c>
      <c r="D30" s="29">
        <v>70</v>
      </c>
      <c r="E30" s="18">
        <v>-851164.3</v>
      </c>
      <c r="F30" s="19">
        <v>-5</v>
      </c>
      <c r="G30" s="18">
        <v>11065135.9</v>
      </c>
      <c r="H30" s="30">
        <v>65</v>
      </c>
    </row>
    <row r="31" spans="1:8" x14ac:dyDescent="0.25">
      <c r="A31" s="22"/>
      <c r="B31" s="27" t="s">
        <v>119</v>
      </c>
      <c r="C31" s="28">
        <v>702357.88</v>
      </c>
      <c r="D31" s="29">
        <v>2</v>
      </c>
      <c r="E31" s="18">
        <v>-702357.88</v>
      </c>
      <c r="F31" s="19">
        <v>-2</v>
      </c>
      <c r="G31" s="18">
        <v>0</v>
      </c>
      <c r="H31" s="30">
        <v>0</v>
      </c>
    </row>
    <row r="32" spans="1:8" x14ac:dyDescent="0.25">
      <c r="A32" s="22"/>
      <c r="B32" s="27" t="s">
        <v>120</v>
      </c>
      <c r="C32" s="28">
        <v>123854026.5</v>
      </c>
      <c r="D32" s="29">
        <v>450</v>
      </c>
      <c r="E32" s="18">
        <v>-2752311.7</v>
      </c>
      <c r="F32" s="19">
        <v>-10</v>
      </c>
      <c r="G32" s="18">
        <v>121101714.8</v>
      </c>
      <c r="H32" s="30">
        <v>440</v>
      </c>
    </row>
    <row r="33" spans="1:8" x14ac:dyDescent="0.25">
      <c r="A33" s="22"/>
      <c r="B33" s="27" t="s">
        <v>121</v>
      </c>
      <c r="C33" s="28">
        <v>3578916.4</v>
      </c>
      <c r="D33" s="29">
        <v>20</v>
      </c>
      <c r="E33" s="18">
        <v>-536837.46</v>
      </c>
      <c r="F33" s="19">
        <v>-3</v>
      </c>
      <c r="G33" s="18">
        <v>3042078.94</v>
      </c>
      <c r="H33" s="30">
        <v>17</v>
      </c>
    </row>
    <row r="34" spans="1:8" x14ac:dyDescent="0.25">
      <c r="A34" s="22"/>
      <c r="B34" s="27" t="s">
        <v>122</v>
      </c>
      <c r="C34" s="28">
        <v>8154588.3899999997</v>
      </c>
      <c r="D34" s="29">
        <v>39</v>
      </c>
      <c r="E34" s="18">
        <v>-2090920.1</v>
      </c>
      <c r="F34" s="19">
        <v>-10</v>
      </c>
      <c r="G34" s="18">
        <v>6063668.29</v>
      </c>
      <c r="H34" s="30">
        <v>29</v>
      </c>
    </row>
    <row r="35" spans="1:8" x14ac:dyDescent="0.25">
      <c r="A35" s="31">
        <v>560264</v>
      </c>
      <c r="B35" s="32" t="s">
        <v>3</v>
      </c>
      <c r="C35" s="33">
        <f>C36+C37+C38+C39+C40+C41</f>
        <v>174717028.33000001</v>
      </c>
      <c r="D35" s="34">
        <f>D36+D37+D38+D39+D40+D41</f>
        <v>947</v>
      </c>
      <c r="E35" s="33">
        <f t="shared" ref="E35:H35" si="1">E36+E37+E38+E39+E40+E41</f>
        <v>-4929857.66</v>
      </c>
      <c r="F35" s="34">
        <f t="shared" si="1"/>
        <v>-19</v>
      </c>
      <c r="G35" s="33">
        <f t="shared" si="1"/>
        <v>169787170.66999999</v>
      </c>
      <c r="H35" s="34">
        <f t="shared" si="1"/>
        <v>928</v>
      </c>
    </row>
    <row r="36" spans="1:8" x14ac:dyDescent="0.25">
      <c r="A36" s="22"/>
      <c r="B36" s="27" t="s">
        <v>123</v>
      </c>
      <c r="C36" s="28">
        <v>12342016.5</v>
      </c>
      <c r="D36" s="29">
        <v>75</v>
      </c>
      <c r="E36" s="9">
        <v>2139282.86</v>
      </c>
      <c r="F36" s="35">
        <v>13</v>
      </c>
      <c r="G36" s="9">
        <v>14481299.359999999</v>
      </c>
      <c r="H36" s="36">
        <v>88</v>
      </c>
    </row>
    <row r="37" spans="1:8" x14ac:dyDescent="0.25">
      <c r="A37" s="22"/>
      <c r="B37" s="27" t="s">
        <v>124</v>
      </c>
      <c r="C37" s="28">
        <v>47203125</v>
      </c>
      <c r="D37" s="29">
        <v>150</v>
      </c>
      <c r="E37" s="9">
        <v>-1573437.5</v>
      </c>
      <c r="F37" s="35">
        <v>-5</v>
      </c>
      <c r="G37" s="9">
        <v>45629687.5</v>
      </c>
      <c r="H37" s="36">
        <v>145</v>
      </c>
    </row>
    <row r="38" spans="1:8" x14ac:dyDescent="0.25">
      <c r="A38" s="22"/>
      <c r="B38" s="27" t="s">
        <v>125</v>
      </c>
      <c r="C38" s="28">
        <v>25270549.59</v>
      </c>
      <c r="D38" s="29">
        <v>39</v>
      </c>
      <c r="E38" s="9">
        <v>-1295925.6200000001</v>
      </c>
      <c r="F38" s="35">
        <v>-2</v>
      </c>
      <c r="G38" s="9">
        <v>23974623.969999999</v>
      </c>
      <c r="H38" s="36">
        <v>37</v>
      </c>
    </row>
    <row r="39" spans="1:8" x14ac:dyDescent="0.25">
      <c r="A39" s="22"/>
      <c r="B39" s="27" t="s">
        <v>126</v>
      </c>
      <c r="C39" s="28">
        <v>1619612.28</v>
      </c>
      <c r="D39" s="29">
        <v>9</v>
      </c>
      <c r="E39" s="9">
        <v>-899784.6</v>
      </c>
      <c r="F39" s="35">
        <v>-5</v>
      </c>
      <c r="G39" s="9">
        <v>719827.68</v>
      </c>
      <c r="H39" s="36">
        <v>4</v>
      </c>
    </row>
    <row r="40" spans="1:8" x14ac:dyDescent="0.25">
      <c r="A40" s="22"/>
      <c r="B40" s="27" t="s">
        <v>127</v>
      </c>
      <c r="C40" s="28">
        <v>72181640.189999998</v>
      </c>
      <c r="D40" s="29">
        <v>597</v>
      </c>
      <c r="E40" s="9">
        <v>-1209072.7</v>
      </c>
      <c r="F40" s="35">
        <v>-10</v>
      </c>
      <c r="G40" s="9">
        <v>70972567.489999995</v>
      </c>
      <c r="H40" s="36">
        <v>587</v>
      </c>
    </row>
    <row r="41" spans="1:8" x14ac:dyDescent="0.25">
      <c r="A41" s="22"/>
      <c r="B41" s="27" t="s">
        <v>122</v>
      </c>
      <c r="C41" s="28">
        <v>16100084.77</v>
      </c>
      <c r="D41" s="29">
        <v>77</v>
      </c>
      <c r="E41" s="9">
        <v>-2090920.1</v>
      </c>
      <c r="F41" s="35">
        <v>-10</v>
      </c>
      <c r="G41" s="9">
        <v>14009164.67</v>
      </c>
      <c r="H41" s="36">
        <v>67</v>
      </c>
    </row>
    <row r="42" spans="1:8" x14ac:dyDescent="0.25">
      <c r="A42" s="31">
        <v>560220</v>
      </c>
      <c r="B42" s="32" t="s">
        <v>144</v>
      </c>
      <c r="C42" s="33">
        <f>C43+C44</f>
        <v>7651376.5800000001</v>
      </c>
      <c r="D42" s="34">
        <f>D43+D44</f>
        <v>54</v>
      </c>
      <c r="E42" s="33">
        <f t="shared" ref="E42:H42" si="2">E43+E44</f>
        <v>-1508375.1</v>
      </c>
      <c r="F42" s="34">
        <f t="shared" si="2"/>
        <v>-10</v>
      </c>
      <c r="G42" s="33">
        <f t="shared" si="2"/>
        <v>6143001.4800000004</v>
      </c>
      <c r="H42" s="34">
        <f t="shared" si="2"/>
        <v>44</v>
      </c>
    </row>
    <row r="43" spans="1:8" x14ac:dyDescent="0.25">
      <c r="A43" s="22"/>
      <c r="B43" s="27" t="s">
        <v>127</v>
      </c>
      <c r="C43" s="28">
        <v>2901774.48</v>
      </c>
      <c r="D43" s="29">
        <v>24</v>
      </c>
      <c r="E43" s="9">
        <v>-241814.54</v>
      </c>
      <c r="F43" s="19">
        <v>-2</v>
      </c>
      <c r="G43" s="9">
        <v>2659959.94</v>
      </c>
      <c r="H43" s="36">
        <v>22</v>
      </c>
    </row>
    <row r="44" spans="1:8" x14ac:dyDescent="0.25">
      <c r="A44" s="22"/>
      <c r="B44" s="27" t="s">
        <v>128</v>
      </c>
      <c r="C44" s="28">
        <v>4749602.0999999996</v>
      </c>
      <c r="D44" s="29">
        <v>30</v>
      </c>
      <c r="E44" s="9">
        <v>-1266560.56</v>
      </c>
      <c r="F44" s="19">
        <v>-8</v>
      </c>
      <c r="G44" s="9">
        <v>3483041.54</v>
      </c>
      <c r="H44" s="36">
        <v>22</v>
      </c>
    </row>
    <row r="45" spans="1:8" x14ac:dyDescent="0.25">
      <c r="A45" s="31">
        <v>560007</v>
      </c>
      <c r="B45" s="32" t="s">
        <v>145</v>
      </c>
      <c r="C45" s="33">
        <f>C46+C47</f>
        <v>135517701.96000001</v>
      </c>
      <c r="D45" s="34">
        <f>D46+D47</f>
        <v>584</v>
      </c>
      <c r="E45" s="33">
        <f t="shared" ref="E45:H45" si="3">E46+E47</f>
        <v>4353512.3499999996</v>
      </c>
      <c r="F45" s="34">
        <f t="shared" si="3"/>
        <v>15</v>
      </c>
      <c r="G45" s="33">
        <f t="shared" si="3"/>
        <v>139871214.31</v>
      </c>
      <c r="H45" s="34">
        <f t="shared" si="3"/>
        <v>599</v>
      </c>
    </row>
    <row r="46" spans="1:8" x14ac:dyDescent="0.25">
      <c r="A46" s="22"/>
      <c r="B46" s="27" t="s">
        <v>129</v>
      </c>
      <c r="C46" s="28">
        <v>132263811.81</v>
      </c>
      <c r="D46" s="29">
        <v>549</v>
      </c>
      <c r="E46" s="9">
        <v>4818353.8</v>
      </c>
      <c r="F46" s="19">
        <v>20</v>
      </c>
      <c r="G46" s="9">
        <v>137082165.61000001</v>
      </c>
      <c r="H46" s="36">
        <v>569</v>
      </c>
    </row>
    <row r="47" spans="1:8" x14ac:dyDescent="0.25">
      <c r="A47" s="22"/>
      <c r="B47" s="27" t="s">
        <v>130</v>
      </c>
      <c r="C47" s="28">
        <v>3253890.15</v>
      </c>
      <c r="D47" s="29">
        <v>35</v>
      </c>
      <c r="E47" s="9">
        <v>-464841.45</v>
      </c>
      <c r="F47" s="19">
        <v>-5</v>
      </c>
      <c r="G47" s="9">
        <v>2789048.7</v>
      </c>
      <c r="H47" s="36">
        <v>30</v>
      </c>
    </row>
    <row r="48" spans="1:8" x14ac:dyDescent="0.25">
      <c r="A48" s="31">
        <v>560008</v>
      </c>
      <c r="B48" s="32" t="s">
        <v>146</v>
      </c>
      <c r="C48" s="33">
        <f>C49</f>
        <v>24091769</v>
      </c>
      <c r="D48" s="34">
        <f>D49</f>
        <v>100</v>
      </c>
      <c r="E48" s="33">
        <f t="shared" ref="E48:H48" si="4">E49</f>
        <v>-4818353.8</v>
      </c>
      <c r="F48" s="34">
        <f t="shared" si="4"/>
        <v>-20</v>
      </c>
      <c r="G48" s="33">
        <f t="shared" si="4"/>
        <v>19273415.199999999</v>
      </c>
      <c r="H48" s="34">
        <f t="shared" si="4"/>
        <v>80</v>
      </c>
    </row>
    <row r="49" spans="1:8" x14ac:dyDescent="0.25">
      <c r="A49" s="22"/>
      <c r="B49" s="27" t="s">
        <v>129</v>
      </c>
      <c r="C49" s="28">
        <v>24091769</v>
      </c>
      <c r="D49" s="29">
        <v>100</v>
      </c>
      <c r="E49" s="9">
        <v>-4818353.8</v>
      </c>
      <c r="F49" s="19">
        <v>-20</v>
      </c>
      <c r="G49" s="9">
        <v>19273415.199999999</v>
      </c>
      <c r="H49" s="36">
        <v>80</v>
      </c>
    </row>
    <row r="50" spans="1:8" x14ac:dyDescent="0.25">
      <c r="A50" s="31">
        <v>560020</v>
      </c>
      <c r="B50" s="32" t="s">
        <v>147</v>
      </c>
      <c r="C50" s="33">
        <f>C51+C52+C53+C54+C55+C56+C57+C58+C59+C60+C61+C62+C63+C64</f>
        <v>468480052.00999999</v>
      </c>
      <c r="D50" s="34">
        <f>D51+D52+D53+D54+D55+D56+D57+D58+D59+D60+D61+D62+D63+D64</f>
        <v>2075</v>
      </c>
      <c r="E50" s="33">
        <f t="shared" ref="E50:H50" si="5">E51+E52+E53+E54+E55+E56+E57+E58+E59+E60+E61+E62+E63+E64</f>
        <v>2293147.410000002</v>
      </c>
      <c r="F50" s="34">
        <f t="shared" si="5"/>
        <v>10</v>
      </c>
      <c r="G50" s="33">
        <f t="shared" si="5"/>
        <v>470773199.4199999</v>
      </c>
      <c r="H50" s="34">
        <f t="shared" si="5"/>
        <v>2085</v>
      </c>
    </row>
    <row r="51" spans="1:8" x14ac:dyDescent="0.25">
      <c r="A51" s="22"/>
      <c r="B51" s="27" t="s">
        <v>131</v>
      </c>
      <c r="C51" s="28">
        <v>39939994.600000001</v>
      </c>
      <c r="D51" s="29">
        <v>20</v>
      </c>
      <c r="E51" s="9">
        <v>1996999.73</v>
      </c>
      <c r="F51" s="19">
        <v>1</v>
      </c>
      <c r="G51" s="9">
        <v>41936994.329999998</v>
      </c>
      <c r="H51" s="36">
        <v>21</v>
      </c>
    </row>
    <row r="52" spans="1:8" x14ac:dyDescent="0.25">
      <c r="A52" s="22"/>
      <c r="B52" s="27" t="s">
        <v>95</v>
      </c>
      <c r="C52" s="28">
        <v>1027490.05</v>
      </c>
      <c r="D52" s="29">
        <v>5</v>
      </c>
      <c r="E52" s="9">
        <v>-410996.02</v>
      </c>
      <c r="F52" s="19">
        <v>-2</v>
      </c>
      <c r="G52" s="9">
        <v>616494.03</v>
      </c>
      <c r="H52" s="36">
        <v>3</v>
      </c>
    </row>
    <row r="53" spans="1:8" x14ac:dyDescent="0.25">
      <c r="A53" s="22"/>
      <c r="B53" s="27" t="s">
        <v>132</v>
      </c>
      <c r="C53" s="28">
        <v>10094530.6</v>
      </c>
      <c r="D53" s="29">
        <v>70</v>
      </c>
      <c r="E53" s="9">
        <v>-2595736.44</v>
      </c>
      <c r="F53" s="19">
        <v>-18</v>
      </c>
      <c r="G53" s="9">
        <v>7498794.1600000001</v>
      </c>
      <c r="H53" s="36">
        <v>52</v>
      </c>
    </row>
    <row r="54" spans="1:8" x14ac:dyDescent="0.25">
      <c r="A54" s="22"/>
      <c r="B54" s="27" t="s">
        <v>97</v>
      </c>
      <c r="C54" s="28">
        <v>1103256.96</v>
      </c>
      <c r="D54" s="29">
        <v>13</v>
      </c>
      <c r="E54" s="9">
        <v>-84865.919999999998</v>
      </c>
      <c r="F54" s="19">
        <v>-1</v>
      </c>
      <c r="G54" s="9">
        <v>1018391.04</v>
      </c>
      <c r="H54" s="36">
        <v>12</v>
      </c>
    </row>
    <row r="55" spans="1:8" x14ac:dyDescent="0.25">
      <c r="A55" s="22"/>
      <c r="B55" s="27" t="s">
        <v>98</v>
      </c>
      <c r="C55" s="28">
        <v>1011796.08</v>
      </c>
      <c r="D55" s="29">
        <v>6</v>
      </c>
      <c r="E55" s="9">
        <v>-168632.68</v>
      </c>
      <c r="F55" s="19">
        <v>-1</v>
      </c>
      <c r="G55" s="9">
        <v>843163.4</v>
      </c>
      <c r="H55" s="36">
        <v>5</v>
      </c>
    </row>
    <row r="56" spans="1:8" x14ac:dyDescent="0.25">
      <c r="A56" s="22"/>
      <c r="B56" s="27" t="s">
        <v>133</v>
      </c>
      <c r="C56" s="28">
        <v>1173568.05</v>
      </c>
      <c r="D56" s="29">
        <v>15</v>
      </c>
      <c r="E56" s="9">
        <v>-78237.87</v>
      </c>
      <c r="F56" s="19">
        <v>-1</v>
      </c>
      <c r="G56" s="9">
        <v>1095330.18</v>
      </c>
      <c r="H56" s="36">
        <v>14</v>
      </c>
    </row>
    <row r="57" spans="1:8" x14ac:dyDescent="0.25">
      <c r="A57" s="22"/>
      <c r="B57" s="27" t="s">
        <v>126</v>
      </c>
      <c r="C57" s="28">
        <v>899784.6</v>
      </c>
      <c r="D57" s="29">
        <v>5</v>
      </c>
      <c r="E57" s="9">
        <v>359913.84</v>
      </c>
      <c r="F57" s="19">
        <v>2</v>
      </c>
      <c r="G57" s="9">
        <v>1259698.44</v>
      </c>
      <c r="H57" s="36">
        <v>7</v>
      </c>
    </row>
    <row r="58" spans="1:8" x14ac:dyDescent="0.25">
      <c r="A58" s="22"/>
      <c r="B58" s="27" t="s">
        <v>118</v>
      </c>
      <c r="C58" s="28">
        <v>141293273.80000001</v>
      </c>
      <c r="D58" s="29">
        <v>830</v>
      </c>
      <c r="E58" s="9">
        <v>2213027.1800000002</v>
      </c>
      <c r="F58" s="19">
        <v>13</v>
      </c>
      <c r="G58" s="9">
        <v>143506300.97999999</v>
      </c>
      <c r="H58" s="36">
        <v>843</v>
      </c>
    </row>
    <row r="59" spans="1:8" x14ac:dyDescent="0.25">
      <c r="A59" s="22"/>
      <c r="B59" s="27" t="s">
        <v>119</v>
      </c>
      <c r="C59" s="28">
        <v>98330103.200000003</v>
      </c>
      <c r="D59" s="29">
        <v>280</v>
      </c>
      <c r="E59" s="9">
        <v>-3511789.4</v>
      </c>
      <c r="F59" s="19">
        <v>-10</v>
      </c>
      <c r="G59" s="9">
        <v>94818313.799999997</v>
      </c>
      <c r="H59" s="36">
        <v>270</v>
      </c>
    </row>
    <row r="60" spans="1:8" x14ac:dyDescent="0.25">
      <c r="A60" s="22"/>
      <c r="B60" s="27" t="s">
        <v>134</v>
      </c>
      <c r="C60" s="28">
        <v>120403590</v>
      </c>
      <c r="D60" s="29">
        <v>600</v>
      </c>
      <c r="E60" s="9">
        <v>2207399.15</v>
      </c>
      <c r="F60" s="19">
        <v>11</v>
      </c>
      <c r="G60" s="9">
        <v>122610989.15000001</v>
      </c>
      <c r="H60" s="36">
        <v>611</v>
      </c>
    </row>
    <row r="61" spans="1:8" x14ac:dyDescent="0.25">
      <c r="A61" s="22"/>
      <c r="B61" s="27" t="s">
        <v>120</v>
      </c>
      <c r="C61" s="28">
        <v>41284675.5</v>
      </c>
      <c r="D61" s="29">
        <v>150</v>
      </c>
      <c r="E61" s="9">
        <v>2752311.7</v>
      </c>
      <c r="F61" s="19">
        <v>10</v>
      </c>
      <c r="G61" s="9">
        <v>44036987.200000003</v>
      </c>
      <c r="H61" s="36">
        <v>160</v>
      </c>
    </row>
    <row r="62" spans="1:8" x14ac:dyDescent="0.25">
      <c r="A62" s="22"/>
      <c r="B62" s="27" t="s">
        <v>127</v>
      </c>
      <c r="C62" s="28">
        <v>3748125.37</v>
      </c>
      <c r="D62" s="29">
        <v>31</v>
      </c>
      <c r="E62" s="9">
        <v>3989939.91</v>
      </c>
      <c r="F62" s="19">
        <v>33</v>
      </c>
      <c r="G62" s="9">
        <v>7738065.2800000003</v>
      </c>
      <c r="H62" s="36">
        <v>64</v>
      </c>
    </row>
    <row r="63" spans="1:8" x14ac:dyDescent="0.25">
      <c r="A63" s="22"/>
      <c r="B63" s="27" t="s">
        <v>122</v>
      </c>
      <c r="C63" s="28">
        <v>1045460.05</v>
      </c>
      <c r="D63" s="29">
        <v>5</v>
      </c>
      <c r="E63" s="9">
        <v>-418184.02</v>
      </c>
      <c r="F63" s="19">
        <v>-2</v>
      </c>
      <c r="G63" s="9">
        <v>627276.03</v>
      </c>
      <c r="H63" s="36">
        <v>3</v>
      </c>
    </row>
    <row r="64" spans="1:8" x14ac:dyDescent="0.25">
      <c r="A64" s="22"/>
      <c r="B64" s="27" t="s">
        <v>128</v>
      </c>
      <c r="C64" s="28">
        <v>7124403.1500000004</v>
      </c>
      <c r="D64" s="29">
        <v>45</v>
      </c>
      <c r="E64" s="9">
        <v>-3958001.75</v>
      </c>
      <c r="F64" s="19">
        <v>-25</v>
      </c>
      <c r="G64" s="9">
        <v>3166401.4</v>
      </c>
      <c r="H64" s="36">
        <v>20</v>
      </c>
    </row>
    <row r="65" spans="1:8" ht="31.5" x14ac:dyDescent="0.25">
      <c r="A65" s="23">
        <v>560268</v>
      </c>
      <c r="B65" s="32" t="s">
        <v>7</v>
      </c>
      <c r="C65" s="33">
        <f>C66+C67+C68+C69+C70+C71+C72+C73+C74+C75</f>
        <v>221873478.93000001</v>
      </c>
      <c r="D65" s="34">
        <f>D66+D67+D68+D69+D70+D71+D72+D73+D74+D75</f>
        <v>1041</v>
      </c>
      <c r="E65" s="33">
        <f t="shared" ref="E65:H65" si="6">E66+E67+E68+E69+E70+E71+E72+E73+E74+E75</f>
        <v>15160128.24</v>
      </c>
      <c r="F65" s="34">
        <f t="shared" si="6"/>
        <v>100</v>
      </c>
      <c r="G65" s="33">
        <f t="shared" si="6"/>
        <v>237033607.16999999</v>
      </c>
      <c r="H65" s="34">
        <f t="shared" si="6"/>
        <v>1141</v>
      </c>
    </row>
    <row r="66" spans="1:8" x14ac:dyDescent="0.25">
      <c r="A66" s="22"/>
      <c r="B66" s="27" t="s">
        <v>100</v>
      </c>
      <c r="C66" s="28">
        <v>41997272.43</v>
      </c>
      <c r="D66" s="29">
        <v>199</v>
      </c>
      <c r="E66" s="9">
        <v>-4009789.83</v>
      </c>
      <c r="F66" s="19">
        <v>-19</v>
      </c>
      <c r="G66" s="9">
        <v>37987482.600000001</v>
      </c>
      <c r="H66" s="36">
        <v>180</v>
      </c>
    </row>
    <row r="67" spans="1:8" x14ac:dyDescent="0.25">
      <c r="A67" s="22"/>
      <c r="B67" s="27" t="s">
        <v>101</v>
      </c>
      <c r="C67" s="28">
        <v>33942157.200000003</v>
      </c>
      <c r="D67" s="29">
        <v>140</v>
      </c>
      <c r="E67" s="9">
        <v>-2424439.7999999998</v>
      </c>
      <c r="F67" s="19">
        <v>-10</v>
      </c>
      <c r="G67" s="9">
        <v>31517717.399999999</v>
      </c>
      <c r="H67" s="36">
        <v>130</v>
      </c>
    </row>
    <row r="68" spans="1:8" x14ac:dyDescent="0.25">
      <c r="A68" s="22"/>
      <c r="B68" s="27" t="s">
        <v>135</v>
      </c>
      <c r="C68" s="28">
        <v>13658077.5</v>
      </c>
      <c r="D68" s="29">
        <v>50</v>
      </c>
      <c r="E68" s="9">
        <v>1365807.75</v>
      </c>
      <c r="F68" s="19">
        <v>5</v>
      </c>
      <c r="G68" s="9">
        <v>15023885.25</v>
      </c>
      <c r="H68" s="36">
        <v>55</v>
      </c>
    </row>
    <row r="69" spans="1:8" x14ac:dyDescent="0.25">
      <c r="A69" s="22"/>
      <c r="B69" s="27" t="s">
        <v>102</v>
      </c>
      <c r="C69" s="28">
        <v>20367457.5</v>
      </c>
      <c r="D69" s="29">
        <v>130</v>
      </c>
      <c r="E69" s="9">
        <v>4700182.5</v>
      </c>
      <c r="F69" s="19">
        <v>30</v>
      </c>
      <c r="G69" s="9">
        <v>25067640</v>
      </c>
      <c r="H69" s="36">
        <v>160</v>
      </c>
    </row>
    <row r="70" spans="1:8" x14ac:dyDescent="0.25">
      <c r="A70" s="22"/>
      <c r="B70" s="27" t="s">
        <v>103</v>
      </c>
      <c r="C70" s="28">
        <v>13337157.59</v>
      </c>
      <c r="D70" s="29">
        <v>71</v>
      </c>
      <c r="E70" s="9">
        <v>5447571.4100000001</v>
      </c>
      <c r="F70" s="19">
        <v>29</v>
      </c>
      <c r="G70" s="9">
        <v>18784729</v>
      </c>
      <c r="H70" s="36">
        <v>100</v>
      </c>
    </row>
    <row r="71" spans="1:8" x14ac:dyDescent="0.25">
      <c r="A71" s="22"/>
      <c r="B71" s="27" t="s">
        <v>104</v>
      </c>
      <c r="C71" s="28">
        <v>6932000.7000000002</v>
      </c>
      <c r="D71" s="29">
        <v>30</v>
      </c>
      <c r="E71" s="9">
        <v>-693200.07</v>
      </c>
      <c r="F71" s="19">
        <v>-3</v>
      </c>
      <c r="G71" s="9">
        <v>6238800.6299999999</v>
      </c>
      <c r="H71" s="36">
        <v>27</v>
      </c>
    </row>
    <row r="72" spans="1:8" x14ac:dyDescent="0.25">
      <c r="A72" s="22"/>
      <c r="B72" s="27" t="s">
        <v>105</v>
      </c>
      <c r="C72" s="28">
        <v>32167482.600000001</v>
      </c>
      <c r="D72" s="29">
        <v>230</v>
      </c>
      <c r="E72" s="9">
        <v>-419575.86</v>
      </c>
      <c r="F72" s="19">
        <v>-3</v>
      </c>
      <c r="G72" s="9">
        <v>31747906.739999998</v>
      </c>
      <c r="H72" s="36">
        <v>227</v>
      </c>
    </row>
    <row r="73" spans="1:8" x14ac:dyDescent="0.25">
      <c r="A73" s="22"/>
      <c r="B73" s="27" t="s">
        <v>106</v>
      </c>
      <c r="C73" s="28">
        <v>16737103.9</v>
      </c>
      <c r="D73" s="29">
        <v>101</v>
      </c>
      <c r="E73" s="9">
        <v>8948550.5999999996</v>
      </c>
      <c r="F73" s="19">
        <v>54</v>
      </c>
      <c r="G73" s="9">
        <v>25685654.5</v>
      </c>
      <c r="H73" s="36">
        <v>155</v>
      </c>
    </row>
    <row r="74" spans="1:8" x14ac:dyDescent="0.25">
      <c r="A74" s="22"/>
      <c r="B74" s="27" t="s">
        <v>107</v>
      </c>
      <c r="C74" s="28">
        <v>10467727.560000001</v>
      </c>
      <c r="D74" s="29">
        <v>51</v>
      </c>
      <c r="E74" s="9">
        <v>3899741.64</v>
      </c>
      <c r="F74" s="19">
        <v>19</v>
      </c>
      <c r="G74" s="9">
        <v>14367469.199999999</v>
      </c>
      <c r="H74" s="36">
        <v>70</v>
      </c>
    </row>
    <row r="75" spans="1:8" x14ac:dyDescent="0.25">
      <c r="A75" s="22"/>
      <c r="B75" s="27" t="s">
        <v>113</v>
      </c>
      <c r="C75" s="28">
        <v>32267041.949999999</v>
      </c>
      <c r="D75" s="29">
        <v>39</v>
      </c>
      <c r="E75" s="9">
        <v>-1654720.1</v>
      </c>
      <c r="F75" s="19">
        <v>-2</v>
      </c>
      <c r="G75" s="9">
        <v>30612321.850000001</v>
      </c>
      <c r="H75" s="36">
        <v>37</v>
      </c>
    </row>
    <row r="76" spans="1:8" x14ac:dyDescent="0.25">
      <c r="A76" s="31">
        <v>560265</v>
      </c>
      <c r="B76" s="32" t="s">
        <v>52</v>
      </c>
      <c r="C76" s="33">
        <f>C77+C78</f>
        <v>31840506.199999999</v>
      </c>
      <c r="D76" s="34">
        <f>D77+D78</f>
        <v>80</v>
      </c>
      <c r="E76" s="33">
        <f t="shared" ref="E76:H76" si="7">E77+E78</f>
        <v>258924.07000000007</v>
      </c>
      <c r="F76" s="34">
        <f t="shared" si="7"/>
        <v>4</v>
      </c>
      <c r="G76" s="33">
        <f t="shared" si="7"/>
        <v>32099430.27</v>
      </c>
      <c r="H76" s="34">
        <f t="shared" si="7"/>
        <v>84</v>
      </c>
    </row>
    <row r="77" spans="1:8" x14ac:dyDescent="0.25">
      <c r="A77" s="22"/>
      <c r="B77" s="27" t="s">
        <v>124</v>
      </c>
      <c r="C77" s="28">
        <v>18881250</v>
      </c>
      <c r="D77" s="29">
        <v>60</v>
      </c>
      <c r="E77" s="9">
        <v>2202812.5</v>
      </c>
      <c r="F77" s="19">
        <v>7</v>
      </c>
      <c r="G77" s="9">
        <v>21084062.5</v>
      </c>
      <c r="H77" s="36">
        <v>67</v>
      </c>
    </row>
    <row r="78" spans="1:8" x14ac:dyDescent="0.25">
      <c r="A78" s="22"/>
      <c r="B78" s="27" t="s">
        <v>125</v>
      </c>
      <c r="C78" s="28">
        <v>12959256.199999999</v>
      </c>
      <c r="D78" s="29">
        <v>20</v>
      </c>
      <c r="E78" s="9">
        <v>-1943888.43</v>
      </c>
      <c r="F78" s="19">
        <v>-3</v>
      </c>
      <c r="G78" s="9">
        <v>11015367.77</v>
      </c>
      <c r="H78" s="36">
        <v>17</v>
      </c>
    </row>
    <row r="79" spans="1:8" x14ac:dyDescent="0.25">
      <c r="A79" s="31">
        <v>560325</v>
      </c>
      <c r="B79" s="32" t="s">
        <v>9</v>
      </c>
      <c r="C79" s="33">
        <f>C80+C81+C82+C83+C84+C85+C86+C87+C88+C89+C90+C91+C92</f>
        <v>239464875.43000001</v>
      </c>
      <c r="D79" s="34">
        <f>D80+D81+D82+D83+D84+D85+D86+D87+D88+D89+D90+D91+D92</f>
        <v>1166</v>
      </c>
      <c r="E79" s="33">
        <f t="shared" ref="E79:H79" si="8">E80+E81+E82+E83+E84+E85+E86+E87+E88+E89+E90+E91+E92</f>
        <v>24920123.439999998</v>
      </c>
      <c r="F79" s="34">
        <f t="shared" si="8"/>
        <v>107</v>
      </c>
      <c r="G79" s="33">
        <f t="shared" si="8"/>
        <v>264384998.87000003</v>
      </c>
      <c r="H79" s="34">
        <f t="shared" si="8"/>
        <v>1273</v>
      </c>
    </row>
    <row r="80" spans="1:8" x14ac:dyDescent="0.25">
      <c r="A80" s="22"/>
      <c r="B80" s="27" t="s">
        <v>100</v>
      </c>
      <c r="C80" s="28">
        <v>33766651.200000003</v>
      </c>
      <c r="D80" s="29">
        <v>160</v>
      </c>
      <c r="E80" s="9">
        <v>5064997.68</v>
      </c>
      <c r="F80" s="19">
        <v>24</v>
      </c>
      <c r="G80" s="9">
        <v>38831648.880000003</v>
      </c>
      <c r="H80" s="36">
        <v>184</v>
      </c>
    </row>
    <row r="81" spans="1:8" x14ac:dyDescent="0.25">
      <c r="A81" s="22"/>
      <c r="B81" s="27" t="s">
        <v>101</v>
      </c>
      <c r="C81" s="28">
        <v>37578816.899999999</v>
      </c>
      <c r="D81" s="29">
        <v>155</v>
      </c>
      <c r="E81" s="9">
        <v>-242443.98</v>
      </c>
      <c r="F81" s="19">
        <v>-1</v>
      </c>
      <c r="G81" s="9">
        <v>37336372.920000002</v>
      </c>
      <c r="H81" s="36">
        <v>154</v>
      </c>
    </row>
    <row r="82" spans="1:8" x14ac:dyDescent="0.25">
      <c r="A82" s="22"/>
      <c r="B82" s="27" t="s">
        <v>135</v>
      </c>
      <c r="C82" s="28">
        <v>18301823.850000001</v>
      </c>
      <c r="D82" s="29">
        <v>67</v>
      </c>
      <c r="E82" s="9">
        <v>273161.55</v>
      </c>
      <c r="F82" s="19">
        <v>1</v>
      </c>
      <c r="G82" s="9">
        <v>18574985.399999999</v>
      </c>
      <c r="H82" s="36">
        <v>68</v>
      </c>
    </row>
    <row r="83" spans="1:8" x14ac:dyDescent="0.25">
      <c r="A83" s="22"/>
      <c r="B83" s="27" t="s">
        <v>102</v>
      </c>
      <c r="C83" s="28">
        <v>30237840.75</v>
      </c>
      <c r="D83" s="29">
        <v>193</v>
      </c>
      <c r="E83" s="9">
        <v>1723400.25</v>
      </c>
      <c r="F83" s="19">
        <v>11</v>
      </c>
      <c r="G83" s="9">
        <v>31961241</v>
      </c>
      <c r="H83" s="36">
        <v>204</v>
      </c>
    </row>
    <row r="84" spans="1:8" x14ac:dyDescent="0.25">
      <c r="A84" s="22"/>
      <c r="B84" s="27" t="s">
        <v>103</v>
      </c>
      <c r="C84" s="28">
        <v>24044453.120000001</v>
      </c>
      <c r="D84" s="29">
        <v>128</v>
      </c>
      <c r="E84" s="9">
        <v>2066320.19</v>
      </c>
      <c r="F84" s="19">
        <v>11</v>
      </c>
      <c r="G84" s="9">
        <v>26110773.309999999</v>
      </c>
      <c r="H84" s="36">
        <v>139</v>
      </c>
    </row>
    <row r="85" spans="1:8" x14ac:dyDescent="0.25">
      <c r="A85" s="22"/>
      <c r="B85" s="27" t="s">
        <v>104</v>
      </c>
      <c r="C85" s="28">
        <v>10398001.050000001</v>
      </c>
      <c r="D85" s="29">
        <v>45</v>
      </c>
      <c r="E85" s="9">
        <v>924266.76</v>
      </c>
      <c r="F85" s="19">
        <v>4</v>
      </c>
      <c r="G85" s="9">
        <v>11322267.810000001</v>
      </c>
      <c r="H85" s="36">
        <v>49</v>
      </c>
    </row>
    <row r="86" spans="1:8" x14ac:dyDescent="0.25">
      <c r="A86" s="22"/>
      <c r="B86" s="27" t="s">
        <v>105</v>
      </c>
      <c r="C86" s="28">
        <v>18181620.600000001</v>
      </c>
      <c r="D86" s="29">
        <v>130</v>
      </c>
      <c r="E86" s="9">
        <v>2937031.02</v>
      </c>
      <c r="F86" s="19">
        <v>21</v>
      </c>
      <c r="G86" s="9">
        <v>21118651.620000001</v>
      </c>
      <c r="H86" s="36">
        <v>151</v>
      </c>
    </row>
    <row r="87" spans="1:8" x14ac:dyDescent="0.25">
      <c r="A87" s="22"/>
      <c r="B87" s="27" t="s">
        <v>106</v>
      </c>
      <c r="C87" s="28">
        <v>21542807</v>
      </c>
      <c r="D87" s="29">
        <v>130</v>
      </c>
      <c r="E87" s="9">
        <v>1325711.2</v>
      </c>
      <c r="F87" s="19">
        <v>8</v>
      </c>
      <c r="G87" s="9">
        <v>22868518.199999999</v>
      </c>
      <c r="H87" s="36">
        <v>138</v>
      </c>
    </row>
    <row r="88" spans="1:8" x14ac:dyDescent="0.25">
      <c r="A88" s="22"/>
      <c r="B88" s="27" t="s">
        <v>107</v>
      </c>
      <c r="C88" s="28">
        <v>8825731.0800000001</v>
      </c>
      <c r="D88" s="29">
        <v>43</v>
      </c>
      <c r="E88" s="9">
        <v>-205249.56</v>
      </c>
      <c r="F88" s="19">
        <v>-1</v>
      </c>
      <c r="G88" s="9">
        <v>8620481.5199999996</v>
      </c>
      <c r="H88" s="36">
        <v>42</v>
      </c>
    </row>
    <row r="89" spans="1:8" x14ac:dyDescent="0.25">
      <c r="A89" s="22"/>
      <c r="B89" s="27" t="s">
        <v>108</v>
      </c>
      <c r="C89" s="28">
        <v>10171889</v>
      </c>
      <c r="D89" s="29">
        <v>35</v>
      </c>
      <c r="E89" s="9">
        <v>2906254</v>
      </c>
      <c r="F89" s="19">
        <v>10</v>
      </c>
      <c r="G89" s="9">
        <v>13078143</v>
      </c>
      <c r="H89" s="36">
        <v>45</v>
      </c>
    </row>
    <row r="90" spans="1:8" x14ac:dyDescent="0.25">
      <c r="A90" s="22"/>
      <c r="B90" s="27" t="s">
        <v>111</v>
      </c>
      <c r="C90" s="28">
        <v>6272751.96</v>
      </c>
      <c r="D90" s="29">
        <v>36</v>
      </c>
      <c r="E90" s="9">
        <v>-522729.33</v>
      </c>
      <c r="F90" s="19">
        <v>-3</v>
      </c>
      <c r="G90" s="9">
        <v>5750022.6299999999</v>
      </c>
      <c r="H90" s="36">
        <v>33</v>
      </c>
    </row>
    <row r="91" spans="1:8" x14ac:dyDescent="0.25">
      <c r="A91" s="22"/>
      <c r="B91" s="27" t="s">
        <v>112</v>
      </c>
      <c r="C91" s="28">
        <v>7732088.1699999999</v>
      </c>
      <c r="D91" s="29">
        <v>29</v>
      </c>
      <c r="E91" s="9">
        <v>4532603.41</v>
      </c>
      <c r="F91" s="19">
        <v>17</v>
      </c>
      <c r="G91" s="9">
        <v>12264691.58</v>
      </c>
      <c r="H91" s="36">
        <v>46</v>
      </c>
    </row>
    <row r="92" spans="1:8" x14ac:dyDescent="0.25">
      <c r="A92" s="22"/>
      <c r="B92" s="27" t="s">
        <v>113</v>
      </c>
      <c r="C92" s="28">
        <v>12410400.75</v>
      </c>
      <c r="D92" s="29">
        <v>15</v>
      </c>
      <c r="E92" s="9">
        <v>4136800.25</v>
      </c>
      <c r="F92" s="19">
        <v>5</v>
      </c>
      <c r="G92" s="9">
        <v>16547201</v>
      </c>
      <c r="H92" s="36">
        <v>20</v>
      </c>
    </row>
    <row r="93" spans="1:8" x14ac:dyDescent="0.25">
      <c r="A93" s="31">
        <v>560033</v>
      </c>
      <c r="B93" s="32" t="s">
        <v>53</v>
      </c>
      <c r="C93" s="33">
        <f>C94</f>
        <v>15734375</v>
      </c>
      <c r="D93" s="34">
        <f>D94</f>
        <v>50</v>
      </c>
      <c r="E93" s="33">
        <f t="shared" ref="E93:H93" si="9">E94</f>
        <v>3146875</v>
      </c>
      <c r="F93" s="34">
        <f t="shared" si="9"/>
        <v>10</v>
      </c>
      <c r="G93" s="33">
        <f t="shared" si="9"/>
        <v>18881250</v>
      </c>
      <c r="H93" s="34">
        <f t="shared" si="9"/>
        <v>60</v>
      </c>
    </row>
    <row r="94" spans="1:8" x14ac:dyDescent="0.25">
      <c r="A94" s="22"/>
      <c r="B94" s="27" t="s">
        <v>124</v>
      </c>
      <c r="C94" s="28">
        <v>15734375</v>
      </c>
      <c r="D94" s="29">
        <v>50</v>
      </c>
      <c r="E94" s="9">
        <v>3146875</v>
      </c>
      <c r="F94" s="19">
        <v>10</v>
      </c>
      <c r="G94" s="9">
        <v>18881250</v>
      </c>
      <c r="H94" s="36">
        <v>60</v>
      </c>
    </row>
    <row r="95" spans="1:8" x14ac:dyDescent="0.25">
      <c r="A95" s="31">
        <v>560206</v>
      </c>
      <c r="B95" s="32" t="s">
        <v>12</v>
      </c>
      <c r="C95" s="33">
        <f>C96+C97+C98+C99+C100+C101+C102</f>
        <v>29643353.850000001</v>
      </c>
      <c r="D95" s="34">
        <f>D96+D97+D98+D99+D100+D101+D102</f>
        <v>165</v>
      </c>
      <c r="E95" s="33">
        <f t="shared" ref="E95:H95" si="10">E96+E97+E98+E99+E100+E101+E102</f>
        <v>-10879333.739999998</v>
      </c>
      <c r="F95" s="34">
        <f t="shared" si="10"/>
        <v>-57</v>
      </c>
      <c r="G95" s="33">
        <f t="shared" si="10"/>
        <v>18764020.109999999</v>
      </c>
      <c r="H95" s="34">
        <f t="shared" si="10"/>
        <v>108</v>
      </c>
    </row>
    <row r="96" spans="1:8" x14ac:dyDescent="0.25">
      <c r="A96" s="22"/>
      <c r="B96" s="27" t="s">
        <v>100</v>
      </c>
      <c r="C96" s="28">
        <v>11396244.779999999</v>
      </c>
      <c r="D96" s="29">
        <v>54</v>
      </c>
      <c r="E96" s="9">
        <v>-5064997.68</v>
      </c>
      <c r="F96" s="19">
        <v>-24</v>
      </c>
      <c r="G96" s="9">
        <v>6331247.0999999996</v>
      </c>
      <c r="H96" s="36">
        <v>30</v>
      </c>
    </row>
    <row r="97" spans="1:8" x14ac:dyDescent="0.25">
      <c r="A97" s="22"/>
      <c r="B97" s="27" t="s">
        <v>101</v>
      </c>
      <c r="C97" s="28">
        <v>3636659.7</v>
      </c>
      <c r="D97" s="29">
        <v>15</v>
      </c>
      <c r="E97" s="9">
        <v>-1697107.86</v>
      </c>
      <c r="F97" s="19">
        <v>-7</v>
      </c>
      <c r="G97" s="9">
        <v>1939551.84</v>
      </c>
      <c r="H97" s="36">
        <v>8</v>
      </c>
    </row>
    <row r="98" spans="1:8" x14ac:dyDescent="0.25">
      <c r="A98" s="22"/>
      <c r="B98" s="27" t="s">
        <v>135</v>
      </c>
      <c r="C98" s="28">
        <v>546323.1</v>
      </c>
      <c r="D98" s="29">
        <v>2</v>
      </c>
      <c r="E98" s="9">
        <v>-273161.55</v>
      </c>
      <c r="F98" s="19">
        <v>-1</v>
      </c>
      <c r="G98" s="9">
        <v>273161.55</v>
      </c>
      <c r="H98" s="36">
        <v>1</v>
      </c>
    </row>
    <row r="99" spans="1:8" x14ac:dyDescent="0.25">
      <c r="A99" s="22"/>
      <c r="B99" s="27" t="s">
        <v>102</v>
      </c>
      <c r="C99" s="28">
        <v>7206946.5</v>
      </c>
      <c r="D99" s="29">
        <v>46</v>
      </c>
      <c r="E99" s="9">
        <v>-2506764</v>
      </c>
      <c r="F99" s="19">
        <v>-16</v>
      </c>
      <c r="G99" s="9">
        <v>4700182.5</v>
      </c>
      <c r="H99" s="36">
        <v>30</v>
      </c>
    </row>
    <row r="100" spans="1:8" x14ac:dyDescent="0.25">
      <c r="A100" s="22"/>
      <c r="B100" s="27" t="s">
        <v>103</v>
      </c>
      <c r="C100" s="28">
        <v>563541.87</v>
      </c>
      <c r="D100" s="29">
        <v>3</v>
      </c>
      <c r="E100" s="9">
        <v>-563541.87</v>
      </c>
      <c r="F100" s="19">
        <v>-3</v>
      </c>
      <c r="G100" s="9">
        <v>0</v>
      </c>
      <c r="H100" s="36">
        <v>0</v>
      </c>
    </row>
    <row r="101" spans="1:8" x14ac:dyDescent="0.25">
      <c r="A101" s="22"/>
      <c r="B101" s="27" t="s">
        <v>105</v>
      </c>
      <c r="C101" s="28">
        <v>6293637.9000000004</v>
      </c>
      <c r="D101" s="29">
        <v>45</v>
      </c>
      <c r="E101" s="9">
        <v>-979010.34</v>
      </c>
      <c r="F101" s="19">
        <v>-7</v>
      </c>
      <c r="G101" s="9">
        <v>5314627.5599999996</v>
      </c>
      <c r="H101" s="36">
        <v>38</v>
      </c>
    </row>
    <row r="102" spans="1:8" x14ac:dyDescent="0.25">
      <c r="A102" s="22"/>
      <c r="B102" s="27" t="s">
        <v>107</v>
      </c>
      <c r="C102" s="28"/>
      <c r="D102" s="29"/>
      <c r="E102" s="9">
        <v>205249.56</v>
      </c>
      <c r="F102" s="19">
        <v>1</v>
      </c>
      <c r="G102" s="9">
        <f>C102+E102</f>
        <v>205249.56</v>
      </c>
      <c r="H102" s="36">
        <v>1</v>
      </c>
    </row>
    <row r="103" spans="1:8" ht="31.5" x14ac:dyDescent="0.25">
      <c r="A103" s="23">
        <v>560214</v>
      </c>
      <c r="B103" s="32" t="s">
        <v>14</v>
      </c>
      <c r="C103" s="33">
        <f>C104+C105+C106+C107+C108+C109+C110+C111+C112+C113+C114+C115+C116</f>
        <v>123693336.17999999</v>
      </c>
      <c r="D103" s="34">
        <f>D104+D105+D106+D107+D108+D109+D110+D111+D112+D113+D114+D115+D116</f>
        <v>610</v>
      </c>
      <c r="E103" s="33">
        <f t="shared" ref="E103:H103" si="11">E104+E105+E106+E107+E108+E109+E110+E111+E112+E113+E114+E115+E116</f>
        <v>-3822466.04</v>
      </c>
      <c r="F103" s="34">
        <f t="shared" si="11"/>
        <v>-13</v>
      </c>
      <c r="G103" s="33">
        <f t="shared" si="11"/>
        <v>119870870.13999999</v>
      </c>
      <c r="H103" s="34">
        <f t="shared" si="11"/>
        <v>597</v>
      </c>
    </row>
    <row r="104" spans="1:8" x14ac:dyDescent="0.25">
      <c r="A104" s="22"/>
      <c r="B104" s="27" t="s">
        <v>100</v>
      </c>
      <c r="C104" s="28">
        <v>40731023.009999998</v>
      </c>
      <c r="D104" s="29">
        <v>193</v>
      </c>
      <c r="E104" s="9">
        <v>-211041.57</v>
      </c>
      <c r="F104" s="19">
        <v>-1</v>
      </c>
      <c r="G104" s="9">
        <v>40519981.439999998</v>
      </c>
      <c r="H104" s="36">
        <v>192</v>
      </c>
    </row>
    <row r="105" spans="1:8" x14ac:dyDescent="0.25">
      <c r="A105" s="22"/>
      <c r="B105" s="27" t="s">
        <v>102</v>
      </c>
      <c r="C105" s="28">
        <v>25537658.25</v>
      </c>
      <c r="D105" s="29">
        <v>163</v>
      </c>
      <c r="E105" s="9">
        <v>-156672.75</v>
      </c>
      <c r="F105" s="19">
        <v>-1</v>
      </c>
      <c r="G105" s="9">
        <v>25380985.5</v>
      </c>
      <c r="H105" s="36">
        <v>162</v>
      </c>
    </row>
    <row r="106" spans="1:8" x14ac:dyDescent="0.25">
      <c r="A106" s="22"/>
      <c r="B106" s="27" t="s">
        <v>103</v>
      </c>
      <c r="C106" s="28">
        <v>7138197.0199999996</v>
      </c>
      <c r="D106" s="29">
        <v>38</v>
      </c>
      <c r="E106" s="9">
        <v>-751389.16</v>
      </c>
      <c r="F106" s="19">
        <v>-4</v>
      </c>
      <c r="G106" s="9">
        <v>6386807.8600000003</v>
      </c>
      <c r="H106" s="36">
        <v>34</v>
      </c>
    </row>
    <row r="107" spans="1:8" x14ac:dyDescent="0.25">
      <c r="A107" s="22"/>
      <c r="B107" s="27" t="s">
        <v>104</v>
      </c>
      <c r="C107" s="28">
        <v>1848533.52</v>
      </c>
      <c r="D107" s="29">
        <v>8</v>
      </c>
      <c r="E107" s="9">
        <v>-231066.69</v>
      </c>
      <c r="F107" s="19">
        <v>-1</v>
      </c>
      <c r="G107" s="9">
        <v>1617466.83</v>
      </c>
      <c r="H107" s="36">
        <v>7</v>
      </c>
    </row>
    <row r="108" spans="1:8" x14ac:dyDescent="0.25">
      <c r="A108" s="22"/>
      <c r="B108" s="27" t="s">
        <v>105</v>
      </c>
      <c r="C108" s="28">
        <v>7971941.3399999999</v>
      </c>
      <c r="D108" s="29">
        <v>57</v>
      </c>
      <c r="E108" s="9">
        <v>139858.62</v>
      </c>
      <c r="F108" s="19">
        <v>1</v>
      </c>
      <c r="G108" s="9">
        <v>8111799.96</v>
      </c>
      <c r="H108" s="36">
        <v>58</v>
      </c>
    </row>
    <row r="109" spans="1:8" x14ac:dyDescent="0.25">
      <c r="A109" s="22"/>
      <c r="B109" s="27" t="s">
        <v>106</v>
      </c>
      <c r="C109" s="28">
        <v>2485708.5</v>
      </c>
      <c r="D109" s="29">
        <v>15</v>
      </c>
      <c r="E109" s="9">
        <v>331427.8</v>
      </c>
      <c r="F109" s="19">
        <v>2</v>
      </c>
      <c r="G109" s="9">
        <v>2817136.3</v>
      </c>
      <c r="H109" s="36">
        <v>17</v>
      </c>
    </row>
    <row r="110" spans="1:8" x14ac:dyDescent="0.25">
      <c r="A110" s="22"/>
      <c r="B110" s="27" t="s">
        <v>107</v>
      </c>
      <c r="C110" s="28">
        <v>1026247.8</v>
      </c>
      <c r="D110" s="29">
        <v>5</v>
      </c>
      <c r="E110" s="9">
        <v>-205249.56</v>
      </c>
      <c r="F110" s="19">
        <v>-1</v>
      </c>
      <c r="G110" s="9">
        <v>820998.24</v>
      </c>
      <c r="H110" s="36">
        <v>4</v>
      </c>
    </row>
    <row r="111" spans="1:8" x14ac:dyDescent="0.25">
      <c r="A111" s="22"/>
      <c r="B111" s="27" t="s">
        <v>108</v>
      </c>
      <c r="C111" s="28">
        <v>3196879.4</v>
      </c>
      <c r="D111" s="29">
        <v>11</v>
      </c>
      <c r="E111" s="9">
        <v>-871876.2</v>
      </c>
      <c r="F111" s="19">
        <v>-3</v>
      </c>
      <c r="G111" s="9">
        <v>2325003.2000000002</v>
      </c>
      <c r="H111" s="36">
        <v>8</v>
      </c>
    </row>
    <row r="112" spans="1:8" x14ac:dyDescent="0.25">
      <c r="A112" s="22"/>
      <c r="B112" s="27" t="s">
        <v>111</v>
      </c>
      <c r="C112" s="28">
        <v>4007591.53</v>
      </c>
      <c r="D112" s="29">
        <v>23</v>
      </c>
      <c r="E112" s="9">
        <v>348486.22</v>
      </c>
      <c r="F112" s="19">
        <v>2</v>
      </c>
      <c r="G112" s="9">
        <v>4356077.75</v>
      </c>
      <c r="H112" s="36">
        <v>25</v>
      </c>
    </row>
    <row r="113" spans="1:8" x14ac:dyDescent="0.25">
      <c r="A113" s="22"/>
      <c r="B113" s="27" t="s">
        <v>112</v>
      </c>
      <c r="C113" s="28">
        <v>7198840.71</v>
      </c>
      <c r="D113" s="29">
        <v>27</v>
      </c>
      <c r="E113" s="9">
        <v>1066494.92</v>
      </c>
      <c r="F113" s="19">
        <v>4</v>
      </c>
      <c r="G113" s="9">
        <v>8265335.6299999999</v>
      </c>
      <c r="H113" s="36">
        <v>31</v>
      </c>
    </row>
    <row r="114" spans="1:8" x14ac:dyDescent="0.25">
      <c r="A114" s="22"/>
      <c r="B114" s="27" t="s">
        <v>113</v>
      </c>
      <c r="C114" s="28">
        <v>8273600.5</v>
      </c>
      <c r="D114" s="29">
        <v>10</v>
      </c>
      <c r="E114" s="9">
        <v>-827360.05</v>
      </c>
      <c r="F114" s="19">
        <v>-1</v>
      </c>
      <c r="G114" s="9">
        <v>7446240.4500000002</v>
      </c>
      <c r="H114" s="36">
        <v>9</v>
      </c>
    </row>
    <row r="115" spans="1:8" x14ac:dyDescent="0.25">
      <c r="A115" s="22"/>
      <c r="B115" s="27" t="s">
        <v>134</v>
      </c>
      <c r="C115" s="28">
        <v>6020179.5</v>
      </c>
      <c r="D115" s="29">
        <v>30</v>
      </c>
      <c r="E115" s="9">
        <v>-802690.6</v>
      </c>
      <c r="F115" s="19">
        <v>-4</v>
      </c>
      <c r="G115" s="9">
        <v>5217488.9000000004</v>
      </c>
      <c r="H115" s="36">
        <v>26</v>
      </c>
    </row>
    <row r="116" spans="1:8" x14ac:dyDescent="0.25">
      <c r="A116" s="22"/>
      <c r="B116" s="27" t="s">
        <v>120</v>
      </c>
      <c r="C116" s="28">
        <v>8256935.0999999996</v>
      </c>
      <c r="D116" s="29">
        <v>30</v>
      </c>
      <c r="E116" s="9">
        <v>-1651387.02</v>
      </c>
      <c r="F116" s="19">
        <v>-6</v>
      </c>
      <c r="G116" s="9">
        <v>6605548.0800000001</v>
      </c>
      <c r="H116" s="36">
        <v>24</v>
      </c>
    </row>
    <row r="117" spans="1:8" x14ac:dyDescent="0.25">
      <c r="A117" s="23" t="s">
        <v>92</v>
      </c>
      <c r="B117" s="37"/>
      <c r="C117" s="33">
        <f>C5+C35+C42+C45+C48+C50+C65+C76+C79+C93+C95+C103</f>
        <v>2211331166.79</v>
      </c>
      <c r="D117" s="34">
        <f>D5+D35+D42+D45+D48+D50+D65+D76+D79+D93+D95+D103</f>
        <v>9769</v>
      </c>
      <c r="E117" s="33">
        <f t="shared" ref="E117:H117" si="12">E5+E35+E42+E45+E48+E50+E65+E76+E79+E93+E95+E103</f>
        <v>95251.779999994673</v>
      </c>
      <c r="F117" s="34">
        <f t="shared" si="12"/>
        <v>22</v>
      </c>
      <c r="G117" s="33">
        <f t="shared" si="12"/>
        <v>2211426418.5699997</v>
      </c>
      <c r="H117" s="34">
        <f t="shared" si="12"/>
        <v>9791</v>
      </c>
    </row>
    <row r="118" spans="1:8" x14ac:dyDescent="0.25">
      <c r="A118" s="38" t="s">
        <v>148</v>
      </c>
      <c r="B118" s="39"/>
      <c r="C118" s="40">
        <v>89118115.730000004</v>
      </c>
      <c r="D118" s="41">
        <v>439</v>
      </c>
      <c r="E118" s="42">
        <v>-95251.78</v>
      </c>
      <c r="F118" s="43">
        <v>-22</v>
      </c>
      <c r="G118" s="42">
        <f>C118+E118</f>
        <v>89022863.950000003</v>
      </c>
      <c r="H118" s="44">
        <f>D118+F118</f>
        <v>417</v>
      </c>
    </row>
    <row r="119" spans="1:8" x14ac:dyDescent="0.25">
      <c r="A119" s="45" t="s">
        <v>149</v>
      </c>
      <c r="B119" s="46"/>
      <c r="C119" s="47">
        <f>C117+C118</f>
        <v>2300449282.52</v>
      </c>
      <c r="D119" s="48">
        <f>D117+D118</f>
        <v>10208</v>
      </c>
      <c r="E119" s="47">
        <f t="shared" ref="E119:H119" si="13">E117+E118</f>
        <v>-5.3260009735822678E-9</v>
      </c>
      <c r="F119" s="48">
        <f t="shared" si="13"/>
        <v>0</v>
      </c>
      <c r="G119" s="47">
        <f t="shared" si="13"/>
        <v>2300449282.5199995</v>
      </c>
      <c r="H119" s="48">
        <f t="shared" si="13"/>
        <v>10208</v>
      </c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view="pageBreakPreview" topLeftCell="A13" zoomScale="150" zoomScaleNormal="100" zoomScaleSheetLayoutView="150" workbookViewId="0">
      <selection activeCell="G21" sqref="G21"/>
    </sheetView>
  </sheetViews>
  <sheetFormatPr defaultRowHeight="11.25" outlineLevelRow="2" x14ac:dyDescent="0.2"/>
  <cols>
    <col min="1" max="1" width="13.5" style="2" customWidth="1"/>
    <col min="2" max="2" width="27.33203125" style="2" customWidth="1"/>
    <col min="3" max="3" width="14.5" style="2" customWidth="1"/>
    <col min="4" max="4" width="7.5" style="2" customWidth="1"/>
    <col min="5" max="5" width="15.33203125" style="2" customWidth="1"/>
    <col min="6" max="6" width="9.33203125" style="2"/>
    <col min="7" max="7" width="15.1640625" style="2" customWidth="1"/>
    <col min="8" max="16384" width="9.33203125" style="2"/>
  </cols>
  <sheetData>
    <row r="1" spans="1:9" ht="45" customHeight="1" x14ac:dyDescent="0.2">
      <c r="A1" s="10"/>
      <c r="B1" s="10"/>
      <c r="C1" s="10"/>
      <c r="D1" s="10"/>
      <c r="E1" s="54"/>
      <c r="F1" s="86" t="s">
        <v>171</v>
      </c>
      <c r="G1" s="86"/>
      <c r="H1" s="86"/>
    </row>
    <row r="2" spans="1:9" ht="46.5" customHeight="1" x14ac:dyDescent="0.25">
      <c r="A2" s="92" t="s">
        <v>170</v>
      </c>
      <c r="B2" s="92"/>
      <c r="C2" s="92"/>
      <c r="D2" s="92"/>
      <c r="E2" s="92"/>
      <c r="F2" s="92"/>
      <c r="G2" s="92"/>
      <c r="H2" s="92"/>
      <c r="I2" s="49"/>
    </row>
    <row r="3" spans="1:9" s="51" customFormat="1" ht="29.25" customHeight="1" x14ac:dyDescent="0.2">
      <c r="A3" s="93" t="s">
        <v>165</v>
      </c>
      <c r="B3" s="95" t="s">
        <v>166</v>
      </c>
      <c r="C3" s="96" t="s">
        <v>167</v>
      </c>
      <c r="D3" s="97"/>
      <c r="E3" s="98" t="s">
        <v>168</v>
      </c>
      <c r="F3" s="99"/>
      <c r="G3" s="100" t="s">
        <v>169</v>
      </c>
      <c r="H3" s="101"/>
      <c r="I3" s="50"/>
    </row>
    <row r="4" spans="1:9" s="51" customFormat="1" ht="12" x14ac:dyDescent="0.2">
      <c r="A4" s="94"/>
      <c r="B4" s="95"/>
      <c r="C4" s="52" t="s">
        <v>141</v>
      </c>
      <c r="D4" s="53" t="s">
        <v>93</v>
      </c>
      <c r="E4" s="52" t="s">
        <v>141</v>
      </c>
      <c r="F4" s="53" t="s">
        <v>93</v>
      </c>
      <c r="G4" s="52" t="s">
        <v>141</v>
      </c>
      <c r="H4" s="53" t="s">
        <v>93</v>
      </c>
      <c r="I4" s="50"/>
    </row>
    <row r="5" spans="1:9" ht="12.75" x14ac:dyDescent="0.2">
      <c r="A5" s="126" t="s">
        <v>151</v>
      </c>
      <c r="B5" s="126" t="s">
        <v>152</v>
      </c>
      <c r="C5" s="127">
        <v>80822908.400000006</v>
      </c>
      <c r="D5" s="142">
        <v>712</v>
      </c>
      <c r="E5" s="127">
        <v>-2399318.83</v>
      </c>
      <c r="F5" s="128">
        <v>-27</v>
      </c>
      <c r="G5" s="127">
        <v>78423589.569999993</v>
      </c>
      <c r="H5" s="142">
        <v>685</v>
      </c>
    </row>
    <row r="6" spans="1:9" ht="12.75" outlineLevel="1" x14ac:dyDescent="0.2">
      <c r="A6" s="129"/>
      <c r="B6" s="130" t="s">
        <v>153</v>
      </c>
      <c r="C6" s="131">
        <v>80822908.400000006</v>
      </c>
      <c r="D6" s="143">
        <v>712</v>
      </c>
      <c r="E6" s="131">
        <v>-2399318.83</v>
      </c>
      <c r="F6" s="132">
        <v>-27</v>
      </c>
      <c r="G6" s="133">
        <v>78423589.569999993</v>
      </c>
      <c r="H6" s="144">
        <v>685</v>
      </c>
    </row>
    <row r="7" spans="1:9" ht="12.75" outlineLevel="2" x14ac:dyDescent="0.2">
      <c r="A7" s="135"/>
      <c r="B7" s="136" t="s">
        <v>88</v>
      </c>
      <c r="C7" s="137">
        <v>3330420.39</v>
      </c>
      <c r="D7" s="145">
        <v>14</v>
      </c>
      <c r="E7" s="137">
        <v>0</v>
      </c>
      <c r="F7" s="138">
        <v>0</v>
      </c>
      <c r="G7" s="139">
        <v>3330420.39</v>
      </c>
      <c r="H7" s="146">
        <v>14</v>
      </c>
    </row>
    <row r="8" spans="1:9" ht="12.75" outlineLevel="2" x14ac:dyDescent="0.2">
      <c r="A8" s="135"/>
      <c r="B8" s="136" t="s">
        <v>154</v>
      </c>
      <c r="C8" s="137">
        <v>6303106.9000000004</v>
      </c>
      <c r="D8" s="145">
        <v>24</v>
      </c>
      <c r="E8" s="137">
        <v>0</v>
      </c>
      <c r="F8" s="138">
        <v>0</v>
      </c>
      <c r="G8" s="139">
        <v>6303106.9000000004</v>
      </c>
      <c r="H8" s="146">
        <v>24</v>
      </c>
    </row>
    <row r="9" spans="1:9" ht="12.75" outlineLevel="2" x14ac:dyDescent="0.2">
      <c r="A9" s="135"/>
      <c r="B9" s="136" t="s">
        <v>155</v>
      </c>
      <c r="C9" s="137">
        <v>6892692.7300000004</v>
      </c>
      <c r="D9" s="145">
        <v>52</v>
      </c>
      <c r="E9" s="137">
        <v>0</v>
      </c>
      <c r="F9" s="138">
        <v>0</v>
      </c>
      <c r="G9" s="139">
        <v>6892692.7300000004</v>
      </c>
      <c r="H9" s="146">
        <v>52</v>
      </c>
    </row>
    <row r="10" spans="1:9" ht="12.75" outlineLevel="2" x14ac:dyDescent="0.2">
      <c r="A10" s="135"/>
      <c r="B10" s="136" t="s">
        <v>156</v>
      </c>
      <c r="C10" s="137">
        <v>5818108.4900000002</v>
      </c>
      <c r="D10" s="145">
        <v>40</v>
      </c>
      <c r="E10" s="137">
        <v>0</v>
      </c>
      <c r="F10" s="138">
        <v>0</v>
      </c>
      <c r="G10" s="139">
        <v>5818108.4900000002</v>
      </c>
      <c r="H10" s="146">
        <v>40</v>
      </c>
    </row>
    <row r="11" spans="1:9" ht="12.75" outlineLevel="2" x14ac:dyDescent="0.2">
      <c r="A11" s="135"/>
      <c r="B11" s="136" t="s">
        <v>157</v>
      </c>
      <c r="C11" s="137">
        <v>7332335.1299999999</v>
      </c>
      <c r="D11" s="145">
        <v>49</v>
      </c>
      <c r="E11" s="137">
        <v>0</v>
      </c>
      <c r="F11" s="138">
        <v>0</v>
      </c>
      <c r="G11" s="139">
        <v>7332335.1299999999</v>
      </c>
      <c r="H11" s="146">
        <v>49</v>
      </c>
    </row>
    <row r="12" spans="1:9" ht="12.75" outlineLevel="2" x14ac:dyDescent="0.2">
      <c r="A12" s="135"/>
      <c r="B12" s="136" t="s">
        <v>158</v>
      </c>
      <c r="C12" s="137">
        <v>6780976.54</v>
      </c>
      <c r="D12" s="145">
        <v>55</v>
      </c>
      <c r="E12" s="137">
        <v>0</v>
      </c>
      <c r="F12" s="138">
        <v>0</v>
      </c>
      <c r="G12" s="139">
        <v>6780976.54</v>
      </c>
      <c r="H12" s="146">
        <v>55</v>
      </c>
    </row>
    <row r="13" spans="1:9" ht="12.75" outlineLevel="2" x14ac:dyDescent="0.2">
      <c r="A13" s="135"/>
      <c r="B13" s="136" t="s">
        <v>159</v>
      </c>
      <c r="C13" s="137">
        <v>7332335.1299999999</v>
      </c>
      <c r="D13" s="145">
        <v>79</v>
      </c>
      <c r="E13" s="137"/>
      <c r="F13" s="145"/>
      <c r="G13" s="139">
        <v>7332335.1299999999</v>
      </c>
      <c r="H13" s="146">
        <v>79</v>
      </c>
    </row>
    <row r="14" spans="1:9" ht="12.75" outlineLevel="2" x14ac:dyDescent="0.2">
      <c r="A14" s="135"/>
      <c r="B14" s="136" t="s">
        <v>160</v>
      </c>
      <c r="C14" s="137">
        <v>7332335.1299999999</v>
      </c>
      <c r="D14" s="145">
        <v>79</v>
      </c>
      <c r="E14" s="137">
        <v>0</v>
      </c>
      <c r="F14" s="138">
        <v>0</v>
      </c>
      <c r="G14" s="139">
        <v>7332335.1299999999</v>
      </c>
      <c r="H14" s="146">
        <v>79</v>
      </c>
    </row>
    <row r="15" spans="1:9" ht="12.75" outlineLevel="2" x14ac:dyDescent="0.2">
      <c r="A15" s="135"/>
      <c r="B15" s="136" t="s">
        <v>91</v>
      </c>
      <c r="C15" s="137">
        <v>7332335.1299999999</v>
      </c>
      <c r="D15" s="145">
        <v>79</v>
      </c>
      <c r="E15" s="137">
        <v>-2399318.83</v>
      </c>
      <c r="F15" s="138">
        <v>-27</v>
      </c>
      <c r="G15" s="139">
        <v>4933016.3</v>
      </c>
      <c r="H15" s="146">
        <v>52</v>
      </c>
    </row>
    <row r="16" spans="1:9" ht="12.75" outlineLevel="2" x14ac:dyDescent="0.2">
      <c r="A16" s="135"/>
      <c r="B16" s="136" t="s">
        <v>161</v>
      </c>
      <c r="C16" s="137">
        <v>7332335.1299999999</v>
      </c>
      <c r="D16" s="145">
        <v>79</v>
      </c>
      <c r="E16" s="137">
        <v>0</v>
      </c>
      <c r="F16" s="138">
        <v>0</v>
      </c>
      <c r="G16" s="139">
        <v>7332335.1299999999</v>
      </c>
      <c r="H16" s="146">
        <v>79</v>
      </c>
    </row>
    <row r="17" spans="1:8" ht="12.75" outlineLevel="2" x14ac:dyDescent="0.2">
      <c r="A17" s="135"/>
      <c r="B17" s="136" t="s">
        <v>162</v>
      </c>
      <c r="C17" s="137">
        <v>7332335.1299999999</v>
      </c>
      <c r="D17" s="145">
        <v>79</v>
      </c>
      <c r="E17" s="137">
        <v>0</v>
      </c>
      <c r="F17" s="138">
        <v>0</v>
      </c>
      <c r="G17" s="139">
        <v>7332335.1299999999</v>
      </c>
      <c r="H17" s="146">
        <v>79</v>
      </c>
    </row>
    <row r="18" spans="1:8" ht="12.75" outlineLevel="2" x14ac:dyDescent="0.2">
      <c r="A18" s="135"/>
      <c r="B18" s="136" t="s">
        <v>163</v>
      </c>
      <c r="C18" s="137">
        <v>7703592.5700000003</v>
      </c>
      <c r="D18" s="145">
        <v>83</v>
      </c>
      <c r="E18" s="137">
        <v>0</v>
      </c>
      <c r="F18" s="138">
        <v>0</v>
      </c>
      <c r="G18" s="139">
        <v>7703592.5700000003</v>
      </c>
      <c r="H18" s="146">
        <v>83</v>
      </c>
    </row>
    <row r="19" spans="1:8" ht="12.75" x14ac:dyDescent="0.2">
      <c r="A19" s="126">
        <v>560325</v>
      </c>
      <c r="B19" s="126" t="s">
        <v>9</v>
      </c>
      <c r="C19" s="127"/>
      <c r="D19" s="142"/>
      <c r="E19" s="127">
        <v>2399318.83</v>
      </c>
      <c r="F19" s="128">
        <v>27</v>
      </c>
      <c r="G19" s="127">
        <v>2399318.83</v>
      </c>
      <c r="H19" s="142">
        <v>27</v>
      </c>
    </row>
    <row r="20" spans="1:8" ht="12.75" outlineLevel="1" x14ac:dyDescent="0.2">
      <c r="A20" s="129"/>
      <c r="B20" s="130" t="s">
        <v>153</v>
      </c>
      <c r="C20" s="131"/>
      <c r="D20" s="143"/>
      <c r="E20" s="131">
        <v>2399318.83</v>
      </c>
      <c r="F20" s="132">
        <v>27</v>
      </c>
      <c r="G20" s="131">
        <v>2399318.83</v>
      </c>
      <c r="H20" s="132">
        <v>27</v>
      </c>
    </row>
    <row r="21" spans="1:8" ht="12.75" outlineLevel="2" x14ac:dyDescent="0.2">
      <c r="A21" s="135"/>
      <c r="B21" s="136" t="s">
        <v>161</v>
      </c>
      <c r="C21" s="137"/>
      <c r="D21" s="145"/>
      <c r="E21" s="137">
        <v>799772.96</v>
      </c>
      <c r="F21" s="138">
        <v>9</v>
      </c>
      <c r="G21" s="139">
        <v>799772.96</v>
      </c>
      <c r="H21" s="146">
        <v>9</v>
      </c>
    </row>
    <row r="22" spans="1:8" ht="12.75" outlineLevel="2" x14ac:dyDescent="0.2">
      <c r="A22" s="135"/>
      <c r="B22" s="136" t="s">
        <v>162</v>
      </c>
      <c r="C22" s="137"/>
      <c r="D22" s="145"/>
      <c r="E22" s="137">
        <v>799772.96</v>
      </c>
      <c r="F22" s="138">
        <v>9</v>
      </c>
      <c r="G22" s="139">
        <v>799772.96</v>
      </c>
      <c r="H22" s="146">
        <v>9</v>
      </c>
    </row>
    <row r="23" spans="1:8" ht="12.75" outlineLevel="2" x14ac:dyDescent="0.2">
      <c r="A23" s="135"/>
      <c r="B23" s="136" t="s">
        <v>163</v>
      </c>
      <c r="C23" s="137"/>
      <c r="D23" s="145"/>
      <c r="E23" s="137">
        <v>799772.91</v>
      </c>
      <c r="F23" s="138">
        <v>9</v>
      </c>
      <c r="G23" s="139">
        <v>799772.91</v>
      </c>
      <c r="H23" s="146">
        <v>9</v>
      </c>
    </row>
    <row r="24" spans="1:8" ht="12.75" x14ac:dyDescent="0.2">
      <c r="A24" s="126" t="s">
        <v>164</v>
      </c>
      <c r="B24" s="126"/>
      <c r="C24" s="127">
        <f>C5+C19</f>
        <v>80822908.400000006</v>
      </c>
      <c r="D24" s="128">
        <f>D5+D19</f>
        <v>712</v>
      </c>
      <c r="E24" s="127">
        <f t="shared" ref="E24:H24" si="0">E5+E19</f>
        <v>0</v>
      </c>
      <c r="F24" s="128">
        <f t="shared" si="0"/>
        <v>0</v>
      </c>
      <c r="G24" s="127">
        <f t="shared" si="0"/>
        <v>80822908.399999991</v>
      </c>
      <c r="H24" s="128">
        <f t="shared" si="0"/>
        <v>712</v>
      </c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B1" zoomScale="130" zoomScaleNormal="100" zoomScaleSheetLayoutView="130" workbookViewId="0">
      <pane xSplit="1" ySplit="4" topLeftCell="C17" activePane="bottomRight" state="frozen"/>
      <selection activeCell="B1" sqref="B1"/>
      <selection pane="topRight" activeCell="C1" sqref="C1"/>
      <selection pane="bottomLeft" activeCell="B5" sqref="B5"/>
      <selection pane="bottomRight" activeCell="G22" sqref="G22"/>
    </sheetView>
  </sheetViews>
  <sheetFormatPr defaultRowHeight="11.25" outlineLevelRow="2" x14ac:dyDescent="0.2"/>
  <cols>
    <col min="1" max="1" width="15.5" style="2" customWidth="1"/>
    <col min="2" max="2" width="36.1640625" style="2" customWidth="1"/>
    <col min="3" max="3" width="16.5" style="2" customWidth="1"/>
    <col min="4" max="4" width="13.33203125" style="2" customWidth="1"/>
    <col min="5" max="5" width="15.1640625" style="2" customWidth="1"/>
    <col min="6" max="6" width="12.33203125" style="2" customWidth="1"/>
    <col min="7" max="7" width="16.83203125" style="2" customWidth="1"/>
    <col min="8" max="8" width="14" style="2" customWidth="1"/>
    <col min="9" max="16384" width="9.33203125" style="2"/>
  </cols>
  <sheetData>
    <row r="1" spans="1:9" s="57" customFormat="1" ht="40.5" customHeight="1" x14ac:dyDescent="0.3">
      <c r="A1" s="55"/>
      <c r="B1" s="55"/>
      <c r="C1" s="55"/>
      <c r="D1" s="55"/>
      <c r="E1" s="55"/>
      <c r="F1" s="86" t="s">
        <v>206</v>
      </c>
      <c r="G1" s="86"/>
      <c r="H1" s="86"/>
      <c r="I1" s="56"/>
    </row>
    <row r="2" spans="1:9" s="57" customFormat="1" ht="57" customHeight="1" x14ac:dyDescent="0.3">
      <c r="A2" s="103" t="s">
        <v>172</v>
      </c>
      <c r="B2" s="103"/>
      <c r="C2" s="103"/>
      <c r="D2" s="103"/>
      <c r="E2" s="103"/>
      <c r="F2" s="103"/>
      <c r="G2" s="103"/>
      <c r="H2" s="103"/>
      <c r="I2" s="55"/>
    </row>
    <row r="3" spans="1:9" s="57" customFormat="1" ht="42" customHeight="1" x14ac:dyDescent="0.3">
      <c r="A3" s="104" t="s">
        <v>173</v>
      </c>
      <c r="B3" s="106" t="s">
        <v>174</v>
      </c>
      <c r="C3" s="108" t="s">
        <v>175</v>
      </c>
      <c r="D3" s="109"/>
      <c r="E3" s="110" t="s">
        <v>139</v>
      </c>
      <c r="F3" s="111"/>
      <c r="G3" s="112" t="s">
        <v>176</v>
      </c>
      <c r="H3" s="112"/>
      <c r="I3" s="55"/>
    </row>
    <row r="4" spans="1:9" s="57" customFormat="1" ht="24" customHeight="1" x14ac:dyDescent="0.3">
      <c r="A4" s="105"/>
      <c r="B4" s="107"/>
      <c r="C4" s="58" t="s">
        <v>177</v>
      </c>
      <c r="D4" s="59" t="s">
        <v>178</v>
      </c>
      <c r="E4" s="58" t="s">
        <v>177</v>
      </c>
      <c r="F4" s="59" t="s">
        <v>178</v>
      </c>
      <c r="G4" s="58" t="s">
        <v>177</v>
      </c>
      <c r="H4" s="59" t="s">
        <v>178</v>
      </c>
      <c r="I4" s="55"/>
    </row>
    <row r="5" spans="1:9" ht="12.75" x14ac:dyDescent="0.2">
      <c r="A5" s="126" t="s">
        <v>179</v>
      </c>
      <c r="B5" s="126" t="s">
        <v>143</v>
      </c>
      <c r="C5" s="127">
        <v>10563083.15</v>
      </c>
      <c r="D5" s="128">
        <v>4826</v>
      </c>
      <c r="E5" s="127">
        <v>-843500</v>
      </c>
      <c r="F5" s="128">
        <v>-385</v>
      </c>
      <c r="G5" s="127">
        <v>9719583.1500000004</v>
      </c>
      <c r="H5" s="128">
        <v>4441</v>
      </c>
    </row>
    <row r="6" spans="1:9" ht="12.75" outlineLevel="1" x14ac:dyDescent="0.2">
      <c r="A6" s="129"/>
      <c r="B6" s="130" t="s">
        <v>180</v>
      </c>
      <c r="C6" s="131">
        <v>10563083.15</v>
      </c>
      <c r="D6" s="132">
        <v>4826</v>
      </c>
      <c r="E6" s="131">
        <v>-843500</v>
      </c>
      <c r="F6" s="132">
        <v>-385</v>
      </c>
      <c r="G6" s="133">
        <v>9719583.1500000004</v>
      </c>
      <c r="H6" s="134">
        <v>4441</v>
      </c>
    </row>
    <row r="7" spans="1:9" ht="12.75" outlineLevel="2" x14ac:dyDescent="0.2">
      <c r="A7" s="135"/>
      <c r="B7" s="136" t="s">
        <v>88</v>
      </c>
      <c r="C7" s="137">
        <v>10563083.15</v>
      </c>
      <c r="D7" s="138">
        <v>4826</v>
      </c>
      <c r="E7" s="137">
        <v>-843500</v>
      </c>
      <c r="F7" s="138">
        <v>-385</v>
      </c>
      <c r="G7" s="139">
        <v>9719583.1500000004</v>
      </c>
      <c r="H7" s="140">
        <v>4441</v>
      </c>
    </row>
    <row r="8" spans="1:9" ht="12.75" x14ac:dyDescent="0.2">
      <c r="A8" s="126" t="s">
        <v>181</v>
      </c>
      <c r="B8" s="126" t="s">
        <v>182</v>
      </c>
      <c r="C8" s="127">
        <v>21862005</v>
      </c>
      <c r="D8" s="128">
        <v>5409</v>
      </c>
      <c r="E8" s="127">
        <v>1467000</v>
      </c>
      <c r="F8" s="128">
        <v>379</v>
      </c>
      <c r="G8" s="127">
        <v>23329005</v>
      </c>
      <c r="H8" s="128">
        <v>5788</v>
      </c>
    </row>
    <row r="9" spans="1:9" ht="12.75" outlineLevel="1" x14ac:dyDescent="0.2">
      <c r="A9" s="129"/>
      <c r="B9" s="130" t="s">
        <v>180</v>
      </c>
      <c r="C9" s="131">
        <v>21862005</v>
      </c>
      <c r="D9" s="132">
        <v>5409</v>
      </c>
      <c r="E9" s="131">
        <v>1467000</v>
      </c>
      <c r="F9" s="132">
        <v>379</v>
      </c>
      <c r="G9" s="133">
        <v>23329005</v>
      </c>
      <c r="H9" s="134">
        <v>5788</v>
      </c>
    </row>
    <row r="10" spans="1:9" ht="12.75" outlineLevel="2" x14ac:dyDescent="0.2">
      <c r="A10" s="135"/>
      <c r="B10" s="136" t="s">
        <v>88</v>
      </c>
      <c r="C10" s="137">
        <v>21862005</v>
      </c>
      <c r="D10" s="138">
        <v>5409</v>
      </c>
      <c r="E10" s="137">
        <v>1467000</v>
      </c>
      <c r="F10" s="138">
        <v>379</v>
      </c>
      <c r="G10" s="139">
        <v>23329005</v>
      </c>
      <c r="H10" s="140">
        <v>5788</v>
      </c>
    </row>
    <row r="11" spans="1:9" ht="12.75" x14ac:dyDescent="0.2">
      <c r="A11" s="126" t="s">
        <v>183</v>
      </c>
      <c r="B11" s="126" t="s">
        <v>146</v>
      </c>
      <c r="C11" s="127">
        <v>9698998.8100000005</v>
      </c>
      <c r="D11" s="128">
        <v>2075</v>
      </c>
      <c r="E11" s="127">
        <v>-400000</v>
      </c>
      <c r="F11" s="128">
        <v>-86</v>
      </c>
      <c r="G11" s="127">
        <v>9298998.8100000005</v>
      </c>
      <c r="H11" s="128">
        <v>1989</v>
      </c>
    </row>
    <row r="12" spans="1:9" ht="12.75" outlineLevel="1" x14ac:dyDescent="0.2">
      <c r="A12" s="129"/>
      <c r="B12" s="130" t="s">
        <v>180</v>
      </c>
      <c r="C12" s="131">
        <v>9698998.8100000005</v>
      </c>
      <c r="D12" s="132">
        <v>2075</v>
      </c>
      <c r="E12" s="131">
        <v>-400000</v>
      </c>
      <c r="F12" s="132">
        <v>-86</v>
      </c>
      <c r="G12" s="133">
        <v>9298998.8100000005</v>
      </c>
      <c r="H12" s="134">
        <v>1989</v>
      </c>
    </row>
    <row r="13" spans="1:9" ht="12.75" outlineLevel="2" x14ac:dyDescent="0.2">
      <c r="A13" s="135"/>
      <c r="B13" s="136" t="s">
        <v>88</v>
      </c>
      <c r="C13" s="137">
        <v>9698998.8100000005</v>
      </c>
      <c r="D13" s="138">
        <v>2075</v>
      </c>
      <c r="E13" s="137">
        <v>-400000</v>
      </c>
      <c r="F13" s="138">
        <v>-86</v>
      </c>
      <c r="G13" s="139">
        <v>9298998.8100000005</v>
      </c>
      <c r="H13" s="140">
        <v>1989</v>
      </c>
    </row>
    <row r="14" spans="1:9" ht="12.75" x14ac:dyDescent="0.2">
      <c r="A14" s="126" t="s">
        <v>184</v>
      </c>
      <c r="B14" s="126" t="s">
        <v>9</v>
      </c>
      <c r="C14" s="127">
        <v>1288814.58</v>
      </c>
      <c r="D14" s="128">
        <v>1000</v>
      </c>
      <c r="E14" s="127">
        <v>-1288814.58</v>
      </c>
      <c r="F14" s="128">
        <v>-1000</v>
      </c>
      <c r="G14" s="127">
        <v>0</v>
      </c>
      <c r="H14" s="128">
        <v>0</v>
      </c>
    </row>
    <row r="15" spans="1:9" ht="12.75" outlineLevel="1" x14ac:dyDescent="0.2">
      <c r="A15" s="129"/>
      <c r="B15" s="130" t="s">
        <v>180</v>
      </c>
      <c r="C15" s="131">
        <v>1288814.58</v>
      </c>
      <c r="D15" s="132">
        <v>1000</v>
      </c>
      <c r="E15" s="131">
        <v>-1288814.58</v>
      </c>
      <c r="F15" s="132">
        <v>-1000</v>
      </c>
      <c r="G15" s="133">
        <v>0</v>
      </c>
      <c r="H15" s="134">
        <v>0</v>
      </c>
    </row>
    <row r="16" spans="1:9" ht="12.75" outlineLevel="2" x14ac:dyDescent="0.2">
      <c r="A16" s="135"/>
      <c r="B16" s="136" t="s">
        <v>88</v>
      </c>
      <c r="C16" s="137">
        <v>1288814.58</v>
      </c>
      <c r="D16" s="138">
        <v>1000</v>
      </c>
      <c r="E16" s="137">
        <v>-1288814.58</v>
      </c>
      <c r="F16" s="138">
        <v>-1000</v>
      </c>
      <c r="G16" s="139">
        <v>0</v>
      </c>
      <c r="H16" s="140">
        <v>0</v>
      </c>
    </row>
    <row r="17" spans="1:8" ht="25.5" x14ac:dyDescent="0.2">
      <c r="A17" s="126" t="s">
        <v>185</v>
      </c>
      <c r="B17" s="126" t="s">
        <v>186</v>
      </c>
      <c r="C17" s="127">
        <v>17030954.949999999</v>
      </c>
      <c r="D17" s="128">
        <v>6778</v>
      </c>
      <c r="E17" s="127">
        <v>843500</v>
      </c>
      <c r="F17" s="128">
        <v>385</v>
      </c>
      <c r="G17" s="127">
        <f>C17+E17</f>
        <v>17874454.949999999</v>
      </c>
      <c r="H17" s="128">
        <f>D17+F17</f>
        <v>7163</v>
      </c>
    </row>
    <row r="18" spans="1:8" ht="12.75" outlineLevel="1" x14ac:dyDescent="0.2">
      <c r="A18" s="129"/>
      <c r="B18" s="130" t="s">
        <v>180</v>
      </c>
      <c r="C18" s="131">
        <v>17030954.949999999</v>
      </c>
      <c r="D18" s="132">
        <v>6778</v>
      </c>
      <c r="E18" s="131">
        <v>843500</v>
      </c>
      <c r="F18" s="132">
        <v>385</v>
      </c>
      <c r="G18" s="133">
        <f t="shared" ref="G18:H19" si="0">C18+E18</f>
        <v>17874454.949999999</v>
      </c>
      <c r="H18" s="134">
        <f t="shared" si="0"/>
        <v>7163</v>
      </c>
    </row>
    <row r="19" spans="1:8" ht="12.75" outlineLevel="2" x14ac:dyDescent="0.2">
      <c r="A19" s="135"/>
      <c r="B19" s="136" t="s">
        <v>88</v>
      </c>
      <c r="C19" s="137">
        <v>17030954.949999999</v>
      </c>
      <c r="D19" s="138">
        <v>6778</v>
      </c>
      <c r="E19" s="137">
        <v>843500</v>
      </c>
      <c r="F19" s="138">
        <v>385</v>
      </c>
      <c r="G19" s="139">
        <f t="shared" si="0"/>
        <v>17874454.949999999</v>
      </c>
      <c r="H19" s="140">
        <f t="shared" si="0"/>
        <v>7163</v>
      </c>
    </row>
    <row r="20" spans="1:8" ht="25.5" x14ac:dyDescent="0.2">
      <c r="A20" s="126" t="s">
        <v>187</v>
      </c>
      <c r="B20" s="126" t="s">
        <v>188</v>
      </c>
      <c r="C20" s="127">
        <v>10052469.810000001</v>
      </c>
      <c r="D20" s="128">
        <v>4028</v>
      </c>
      <c r="E20" s="127">
        <v>1288814.58</v>
      </c>
      <c r="F20" s="128">
        <v>1000</v>
      </c>
      <c r="G20" s="127">
        <v>11341284.390000001</v>
      </c>
      <c r="H20" s="128">
        <v>5028</v>
      </c>
    </row>
    <row r="21" spans="1:8" ht="12.75" outlineLevel="1" x14ac:dyDescent="0.2">
      <c r="A21" s="129"/>
      <c r="B21" s="130" t="s">
        <v>180</v>
      </c>
      <c r="C21" s="131">
        <v>10052469.810000001</v>
      </c>
      <c r="D21" s="132">
        <v>4028</v>
      </c>
      <c r="E21" s="131">
        <v>1288814.58</v>
      </c>
      <c r="F21" s="132">
        <v>1000</v>
      </c>
      <c r="G21" s="133">
        <v>11341284.390000001</v>
      </c>
      <c r="H21" s="134">
        <v>5028</v>
      </c>
    </row>
    <row r="22" spans="1:8" ht="12.75" outlineLevel="2" x14ac:dyDescent="0.2">
      <c r="A22" s="135"/>
      <c r="B22" s="136" t="s">
        <v>88</v>
      </c>
      <c r="C22" s="137">
        <v>10052469.810000001</v>
      </c>
      <c r="D22" s="138">
        <v>4028</v>
      </c>
      <c r="E22" s="137">
        <v>1288814.58</v>
      </c>
      <c r="F22" s="138">
        <v>1000</v>
      </c>
      <c r="G22" s="139">
        <v>11341284.390000001</v>
      </c>
      <c r="H22" s="140">
        <v>5028</v>
      </c>
    </row>
    <row r="23" spans="1:8" ht="12.75" x14ac:dyDescent="0.2">
      <c r="A23" s="126" t="s">
        <v>189</v>
      </c>
      <c r="B23" s="126" t="s">
        <v>190</v>
      </c>
      <c r="C23" s="127">
        <v>9109674.6500000004</v>
      </c>
      <c r="D23" s="128">
        <v>2505</v>
      </c>
      <c r="E23" s="127">
        <v>-1467000</v>
      </c>
      <c r="F23" s="128">
        <v>-403</v>
      </c>
      <c r="G23" s="127">
        <v>7642674.6500000004</v>
      </c>
      <c r="H23" s="128">
        <v>2102</v>
      </c>
    </row>
    <row r="24" spans="1:8" ht="12.75" outlineLevel="1" x14ac:dyDescent="0.2">
      <c r="A24" s="129"/>
      <c r="B24" s="130" t="s">
        <v>180</v>
      </c>
      <c r="C24" s="131">
        <v>9109674.6500000004</v>
      </c>
      <c r="D24" s="132">
        <v>2505</v>
      </c>
      <c r="E24" s="131">
        <v>-1467000</v>
      </c>
      <c r="F24" s="132">
        <v>-403</v>
      </c>
      <c r="G24" s="133">
        <v>7642674.6500000004</v>
      </c>
      <c r="H24" s="134">
        <v>2102</v>
      </c>
    </row>
    <row r="25" spans="1:8" ht="12.75" outlineLevel="2" x14ac:dyDescent="0.2">
      <c r="A25" s="135"/>
      <c r="B25" s="136" t="s">
        <v>88</v>
      </c>
      <c r="C25" s="137">
        <v>9109674.6500000004</v>
      </c>
      <c r="D25" s="138">
        <v>2505</v>
      </c>
      <c r="E25" s="137">
        <v>-1467000</v>
      </c>
      <c r="F25" s="138">
        <v>-403</v>
      </c>
      <c r="G25" s="139">
        <v>7642674.6500000004</v>
      </c>
      <c r="H25" s="140">
        <v>2102</v>
      </c>
    </row>
    <row r="26" spans="1:8" ht="12.75" x14ac:dyDescent="0.2">
      <c r="A26" s="126" t="s">
        <v>191</v>
      </c>
      <c r="B26" s="126" t="s">
        <v>192</v>
      </c>
      <c r="C26" s="127">
        <v>2979182</v>
      </c>
      <c r="D26" s="128">
        <v>1358</v>
      </c>
      <c r="E26" s="127">
        <v>400000</v>
      </c>
      <c r="F26" s="128">
        <v>110</v>
      </c>
      <c r="G26" s="127">
        <v>3379182</v>
      </c>
      <c r="H26" s="128">
        <v>1468</v>
      </c>
    </row>
    <row r="27" spans="1:8" ht="12.75" outlineLevel="1" x14ac:dyDescent="0.2">
      <c r="A27" s="129"/>
      <c r="B27" s="130" t="s">
        <v>180</v>
      </c>
      <c r="C27" s="131">
        <v>2979182</v>
      </c>
      <c r="D27" s="132">
        <v>1358</v>
      </c>
      <c r="E27" s="131">
        <v>400000</v>
      </c>
      <c r="F27" s="132">
        <v>110</v>
      </c>
      <c r="G27" s="133">
        <v>3379182</v>
      </c>
      <c r="H27" s="134">
        <v>1468</v>
      </c>
    </row>
    <row r="28" spans="1:8" ht="12.75" outlineLevel="2" x14ac:dyDescent="0.2">
      <c r="A28" s="135"/>
      <c r="B28" s="136" t="s">
        <v>88</v>
      </c>
      <c r="C28" s="137">
        <v>2979182</v>
      </c>
      <c r="D28" s="138">
        <v>1358</v>
      </c>
      <c r="E28" s="137">
        <v>400000</v>
      </c>
      <c r="F28" s="138">
        <v>110</v>
      </c>
      <c r="G28" s="139">
        <v>3379182</v>
      </c>
      <c r="H28" s="140">
        <v>1468</v>
      </c>
    </row>
    <row r="29" spans="1:8" ht="12.75" x14ac:dyDescent="0.2">
      <c r="A29" s="141" t="s">
        <v>92</v>
      </c>
      <c r="B29" s="141"/>
      <c r="C29" s="127">
        <v>82585182.950000003</v>
      </c>
      <c r="D29" s="128">
        <v>27979</v>
      </c>
      <c r="E29" s="127">
        <v>0</v>
      </c>
      <c r="F29" s="128">
        <v>0</v>
      </c>
      <c r="G29" s="127">
        <v>82585182.950000003</v>
      </c>
      <c r="H29" s="128">
        <v>27979</v>
      </c>
    </row>
  </sheetData>
  <mergeCells count="8">
    <mergeCell ref="A29:B29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7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view="pageBreakPreview" zoomScale="120" zoomScaleNormal="100" zoomScaleSheetLayoutView="120" workbookViewId="0">
      <pane xSplit="2" ySplit="4" topLeftCell="C30" activePane="bottomRight" state="frozen"/>
      <selection pane="topRight" activeCell="C1" sqref="C1"/>
      <selection pane="bottomLeft" activeCell="A5" sqref="A5"/>
      <selection pane="bottomRight" activeCell="D1" sqref="D1"/>
    </sheetView>
  </sheetViews>
  <sheetFormatPr defaultColWidth="10.5" defaultRowHeight="11.25" outlineLevelRow="2" x14ac:dyDescent="0.2"/>
  <cols>
    <col min="1" max="1" width="12.83203125" style="1" customWidth="1"/>
    <col min="2" max="2" width="33.6640625" style="1" customWidth="1"/>
    <col min="3" max="3" width="15.83203125" style="1" customWidth="1"/>
    <col min="4" max="4" width="13.83203125" style="1" customWidth="1"/>
    <col min="5" max="5" width="14.5" style="1" customWidth="1"/>
    <col min="6" max="6" width="12.83203125" style="1" customWidth="1"/>
    <col min="7" max="7" width="16.33203125" style="82" customWidth="1"/>
    <col min="8" max="8" width="14.33203125" style="1" customWidth="1"/>
    <col min="9" max="16384" width="10.5" style="2"/>
  </cols>
  <sheetData>
    <row r="1" spans="1:9" s="57" customFormat="1" ht="40.5" customHeight="1" x14ac:dyDescent="0.3">
      <c r="A1" s="55"/>
      <c r="B1" s="55"/>
      <c r="C1" s="55"/>
      <c r="D1" s="55"/>
      <c r="E1" s="55"/>
      <c r="F1" s="86" t="s">
        <v>205</v>
      </c>
      <c r="G1" s="86"/>
      <c r="H1" s="86"/>
      <c r="I1" s="56"/>
    </row>
    <row r="2" spans="1:9" s="57" customFormat="1" ht="57" customHeight="1" x14ac:dyDescent="0.3">
      <c r="A2" s="103" t="s">
        <v>204</v>
      </c>
      <c r="B2" s="103"/>
      <c r="C2" s="103"/>
      <c r="D2" s="103"/>
      <c r="E2" s="103"/>
      <c r="F2" s="103"/>
      <c r="G2" s="103"/>
      <c r="H2" s="103"/>
      <c r="I2" s="55"/>
    </row>
    <row r="3" spans="1:9" s="57" customFormat="1" ht="42" customHeight="1" x14ac:dyDescent="0.3">
      <c r="A3" s="104" t="s">
        <v>173</v>
      </c>
      <c r="B3" s="106" t="s">
        <v>174</v>
      </c>
      <c r="C3" s="108" t="s">
        <v>175</v>
      </c>
      <c r="D3" s="109"/>
      <c r="E3" s="110" t="s">
        <v>139</v>
      </c>
      <c r="F3" s="111"/>
      <c r="G3" s="112" t="s">
        <v>176</v>
      </c>
      <c r="H3" s="112"/>
      <c r="I3" s="55"/>
    </row>
    <row r="4" spans="1:9" s="57" customFormat="1" ht="24" customHeight="1" x14ac:dyDescent="0.3">
      <c r="A4" s="105"/>
      <c r="B4" s="107"/>
      <c r="C4" s="58" t="s">
        <v>177</v>
      </c>
      <c r="D4" s="59" t="s">
        <v>178</v>
      </c>
      <c r="E4" s="58" t="s">
        <v>177</v>
      </c>
      <c r="F4" s="59" t="s">
        <v>178</v>
      </c>
      <c r="G4" s="58" t="s">
        <v>177</v>
      </c>
      <c r="H4" s="59" t="s">
        <v>178</v>
      </c>
      <c r="I4" s="55"/>
    </row>
    <row r="5" spans="1:9" ht="12.75" x14ac:dyDescent="0.2">
      <c r="A5" s="126" t="s">
        <v>181</v>
      </c>
      <c r="B5" s="126" t="s">
        <v>182</v>
      </c>
      <c r="C5" s="127">
        <v>42866694.259999998</v>
      </c>
      <c r="D5" s="128">
        <v>14405</v>
      </c>
      <c r="E5" s="127">
        <v>2381350.48</v>
      </c>
      <c r="F5" s="128">
        <v>589</v>
      </c>
      <c r="G5" s="127">
        <v>45248044.740000002</v>
      </c>
      <c r="H5" s="128">
        <v>14994</v>
      </c>
    </row>
    <row r="6" spans="1:9" ht="12.75" outlineLevel="1" x14ac:dyDescent="0.2">
      <c r="A6" s="129"/>
      <c r="B6" s="130" t="s">
        <v>193</v>
      </c>
      <c r="C6" s="131">
        <v>42866694.259999998</v>
      </c>
      <c r="D6" s="132">
        <v>14405</v>
      </c>
      <c r="E6" s="131">
        <v>2381350.48</v>
      </c>
      <c r="F6" s="132">
        <v>589</v>
      </c>
      <c r="G6" s="133">
        <v>45248044.740000002</v>
      </c>
      <c r="H6" s="134">
        <v>14994</v>
      </c>
    </row>
    <row r="7" spans="1:9" ht="12.75" outlineLevel="2" x14ac:dyDescent="0.2">
      <c r="A7" s="135"/>
      <c r="B7" s="136" t="s">
        <v>88</v>
      </c>
      <c r="C7" s="137">
        <v>42866694.259999998</v>
      </c>
      <c r="D7" s="138">
        <v>14405</v>
      </c>
      <c r="E7" s="137">
        <v>2381350.48</v>
      </c>
      <c r="F7" s="138">
        <v>589</v>
      </c>
      <c r="G7" s="139">
        <v>45248044.740000002</v>
      </c>
      <c r="H7" s="140">
        <v>14994</v>
      </c>
    </row>
    <row r="8" spans="1:9" ht="12.75" x14ac:dyDescent="0.2">
      <c r="A8" s="126" t="s">
        <v>194</v>
      </c>
      <c r="B8" s="126" t="s">
        <v>147</v>
      </c>
      <c r="C8" s="127">
        <v>6892283.0199999996</v>
      </c>
      <c r="D8" s="128">
        <v>3655</v>
      </c>
      <c r="E8" s="127">
        <v>3000000</v>
      </c>
      <c r="F8" s="128">
        <v>2371</v>
      </c>
      <c r="G8" s="127">
        <v>9892283.0199999996</v>
      </c>
      <c r="H8" s="128">
        <v>6026</v>
      </c>
    </row>
    <row r="9" spans="1:9" ht="12.75" outlineLevel="1" x14ac:dyDescent="0.2">
      <c r="A9" s="129"/>
      <c r="B9" s="130" t="s">
        <v>193</v>
      </c>
      <c r="C9" s="131">
        <v>6892283.0199999996</v>
      </c>
      <c r="D9" s="132">
        <v>3655</v>
      </c>
      <c r="E9" s="131">
        <v>3000000</v>
      </c>
      <c r="F9" s="132">
        <v>2371</v>
      </c>
      <c r="G9" s="133">
        <v>9892283.0199999996</v>
      </c>
      <c r="H9" s="134">
        <v>6026</v>
      </c>
    </row>
    <row r="10" spans="1:9" ht="12.75" outlineLevel="2" x14ac:dyDescent="0.2">
      <c r="A10" s="135"/>
      <c r="B10" s="136" t="s">
        <v>88</v>
      </c>
      <c r="C10" s="137">
        <v>6892283.0199999996</v>
      </c>
      <c r="D10" s="138">
        <v>3655</v>
      </c>
      <c r="E10" s="137">
        <v>3000000</v>
      </c>
      <c r="F10" s="138">
        <v>2371</v>
      </c>
      <c r="G10" s="139">
        <v>9892283.0199999996</v>
      </c>
      <c r="H10" s="140">
        <v>6026</v>
      </c>
    </row>
    <row r="11" spans="1:9" ht="25.5" x14ac:dyDescent="0.2">
      <c r="A11" s="126" t="s">
        <v>195</v>
      </c>
      <c r="B11" s="126" t="s">
        <v>7</v>
      </c>
      <c r="C11" s="127">
        <v>20566817</v>
      </c>
      <c r="D11" s="128">
        <v>11652</v>
      </c>
      <c r="E11" s="127">
        <v>1323892.77</v>
      </c>
      <c r="F11" s="128">
        <v>501</v>
      </c>
      <c r="G11" s="127">
        <v>21890709.77</v>
      </c>
      <c r="H11" s="128">
        <v>12153</v>
      </c>
    </row>
    <row r="12" spans="1:9" ht="12.75" outlineLevel="1" x14ac:dyDescent="0.2">
      <c r="A12" s="129"/>
      <c r="B12" s="130" t="s">
        <v>193</v>
      </c>
      <c r="C12" s="131">
        <v>20566817</v>
      </c>
      <c r="D12" s="132">
        <v>11652</v>
      </c>
      <c r="E12" s="131">
        <v>1323892.77</v>
      </c>
      <c r="F12" s="132">
        <v>501</v>
      </c>
      <c r="G12" s="133">
        <v>21890709.77</v>
      </c>
      <c r="H12" s="134">
        <v>12153</v>
      </c>
    </row>
    <row r="13" spans="1:9" ht="12.75" outlineLevel="2" x14ac:dyDescent="0.2">
      <c r="A13" s="135"/>
      <c r="B13" s="136" t="s">
        <v>88</v>
      </c>
      <c r="C13" s="137">
        <v>20566817</v>
      </c>
      <c r="D13" s="138">
        <v>11652</v>
      </c>
      <c r="E13" s="137">
        <v>1323892.77</v>
      </c>
      <c r="F13" s="138">
        <v>501</v>
      </c>
      <c r="G13" s="139">
        <v>21890709.77</v>
      </c>
      <c r="H13" s="140">
        <v>12153</v>
      </c>
    </row>
    <row r="14" spans="1:9" ht="25.5" x14ac:dyDescent="0.2">
      <c r="A14" s="126" t="s">
        <v>196</v>
      </c>
      <c r="B14" s="126" t="s">
        <v>14</v>
      </c>
      <c r="C14" s="127">
        <v>9970394.2899999991</v>
      </c>
      <c r="D14" s="128">
        <v>4953</v>
      </c>
      <c r="E14" s="127">
        <v>-4940336.54</v>
      </c>
      <c r="F14" s="128">
        <v>-2180</v>
      </c>
      <c r="G14" s="127">
        <v>5030057.75</v>
      </c>
      <c r="H14" s="128">
        <v>2773</v>
      </c>
    </row>
    <row r="15" spans="1:9" ht="12.75" outlineLevel="1" x14ac:dyDescent="0.2">
      <c r="A15" s="129"/>
      <c r="B15" s="130" t="s">
        <v>193</v>
      </c>
      <c r="C15" s="131">
        <v>9970394.2899999991</v>
      </c>
      <c r="D15" s="132">
        <v>4953</v>
      </c>
      <c r="E15" s="131">
        <v>-4940336.54</v>
      </c>
      <c r="F15" s="132">
        <v>-2180</v>
      </c>
      <c r="G15" s="133">
        <v>5030057.75</v>
      </c>
      <c r="H15" s="134">
        <v>2773</v>
      </c>
    </row>
    <row r="16" spans="1:9" ht="12.75" outlineLevel="2" x14ac:dyDescent="0.2">
      <c r="A16" s="135"/>
      <c r="B16" s="136" t="s">
        <v>88</v>
      </c>
      <c r="C16" s="137">
        <v>9970394.2899999991</v>
      </c>
      <c r="D16" s="138">
        <v>4953</v>
      </c>
      <c r="E16" s="137">
        <v>-4940336.54</v>
      </c>
      <c r="F16" s="138">
        <v>-2180</v>
      </c>
      <c r="G16" s="139">
        <v>5030057.75</v>
      </c>
      <c r="H16" s="140">
        <v>2773</v>
      </c>
    </row>
    <row r="17" spans="1:8" ht="12.75" x14ac:dyDescent="0.2">
      <c r="A17" s="126" t="s">
        <v>197</v>
      </c>
      <c r="B17" s="126" t="s">
        <v>16</v>
      </c>
      <c r="C17" s="127">
        <v>3863711</v>
      </c>
      <c r="D17" s="128">
        <v>2220</v>
      </c>
      <c r="E17" s="127">
        <v>1278326.75</v>
      </c>
      <c r="F17" s="128">
        <v>352</v>
      </c>
      <c r="G17" s="127">
        <v>5142037.75</v>
      </c>
      <c r="H17" s="128">
        <v>2572</v>
      </c>
    </row>
    <row r="18" spans="1:8" ht="12.75" outlineLevel="1" x14ac:dyDescent="0.2">
      <c r="A18" s="129"/>
      <c r="B18" s="130" t="s">
        <v>193</v>
      </c>
      <c r="C18" s="131">
        <v>3863711</v>
      </c>
      <c r="D18" s="132">
        <v>2220</v>
      </c>
      <c r="E18" s="131">
        <v>1278326.75</v>
      </c>
      <c r="F18" s="132">
        <v>352</v>
      </c>
      <c r="G18" s="133">
        <v>5142037.75</v>
      </c>
      <c r="H18" s="134">
        <v>2572</v>
      </c>
    </row>
    <row r="19" spans="1:8" ht="12.75" outlineLevel="2" x14ac:dyDescent="0.2">
      <c r="A19" s="135"/>
      <c r="B19" s="136" t="s">
        <v>88</v>
      </c>
      <c r="C19" s="137">
        <v>3863711</v>
      </c>
      <c r="D19" s="138">
        <v>2220</v>
      </c>
      <c r="E19" s="137">
        <v>1278326.75</v>
      </c>
      <c r="F19" s="138">
        <v>352</v>
      </c>
      <c r="G19" s="139">
        <v>5142037.75</v>
      </c>
      <c r="H19" s="140">
        <v>2572</v>
      </c>
    </row>
    <row r="20" spans="1:8" ht="25.5" x14ac:dyDescent="0.2">
      <c r="A20" s="126" t="s">
        <v>198</v>
      </c>
      <c r="B20" s="126" t="s">
        <v>21</v>
      </c>
      <c r="C20" s="127">
        <v>5527864</v>
      </c>
      <c r="D20" s="128">
        <v>2042</v>
      </c>
      <c r="E20" s="127">
        <v>-1329641.17</v>
      </c>
      <c r="F20" s="128">
        <v>-200</v>
      </c>
      <c r="G20" s="127">
        <v>4198222.83</v>
      </c>
      <c r="H20" s="128">
        <v>1842</v>
      </c>
    </row>
    <row r="21" spans="1:8" ht="12.75" outlineLevel="1" x14ac:dyDescent="0.2">
      <c r="A21" s="129"/>
      <c r="B21" s="130" t="s">
        <v>193</v>
      </c>
      <c r="C21" s="131">
        <v>5527864</v>
      </c>
      <c r="D21" s="132">
        <v>2042</v>
      </c>
      <c r="E21" s="131">
        <v>-1329641.17</v>
      </c>
      <c r="F21" s="132">
        <v>-200</v>
      </c>
      <c r="G21" s="133">
        <v>4198222.83</v>
      </c>
      <c r="H21" s="134">
        <v>1842</v>
      </c>
    </row>
    <row r="22" spans="1:8" ht="12.75" outlineLevel="2" x14ac:dyDescent="0.2">
      <c r="A22" s="135"/>
      <c r="B22" s="136" t="s">
        <v>88</v>
      </c>
      <c r="C22" s="137">
        <v>5527864</v>
      </c>
      <c r="D22" s="138">
        <v>2042</v>
      </c>
      <c r="E22" s="137">
        <v>-1329641.17</v>
      </c>
      <c r="F22" s="138">
        <v>-200</v>
      </c>
      <c r="G22" s="139">
        <v>4198222.83</v>
      </c>
      <c r="H22" s="140">
        <v>1842</v>
      </c>
    </row>
    <row r="23" spans="1:8" ht="12.75" x14ac:dyDescent="0.2">
      <c r="A23" s="126" t="s">
        <v>199</v>
      </c>
      <c r="B23" s="126" t="s">
        <v>26</v>
      </c>
      <c r="C23" s="127">
        <v>6695658</v>
      </c>
      <c r="D23" s="128">
        <v>3135</v>
      </c>
      <c r="E23" s="127">
        <v>1068888.51</v>
      </c>
      <c r="F23" s="128">
        <v>103</v>
      </c>
      <c r="G23" s="127">
        <v>7764546.5099999998</v>
      </c>
      <c r="H23" s="128">
        <v>3238</v>
      </c>
    </row>
    <row r="24" spans="1:8" ht="12.75" outlineLevel="1" x14ac:dyDescent="0.2">
      <c r="A24" s="129"/>
      <c r="B24" s="130" t="s">
        <v>193</v>
      </c>
      <c r="C24" s="131">
        <v>6695658</v>
      </c>
      <c r="D24" s="132">
        <v>3135</v>
      </c>
      <c r="E24" s="131">
        <v>1068888.51</v>
      </c>
      <c r="F24" s="132">
        <v>103</v>
      </c>
      <c r="G24" s="133">
        <v>7764546.5099999998</v>
      </c>
      <c r="H24" s="134">
        <v>3238</v>
      </c>
    </row>
    <row r="25" spans="1:8" ht="12.75" outlineLevel="2" x14ac:dyDescent="0.2">
      <c r="A25" s="135"/>
      <c r="B25" s="136" t="s">
        <v>88</v>
      </c>
      <c r="C25" s="137">
        <v>6695658</v>
      </c>
      <c r="D25" s="138">
        <v>3135</v>
      </c>
      <c r="E25" s="137">
        <v>1068888.51</v>
      </c>
      <c r="F25" s="138">
        <v>103</v>
      </c>
      <c r="G25" s="139">
        <v>7764546.5099999998</v>
      </c>
      <c r="H25" s="140">
        <v>3238</v>
      </c>
    </row>
    <row r="26" spans="1:8" ht="12.75" x14ac:dyDescent="0.2">
      <c r="A26" s="126" t="s">
        <v>200</v>
      </c>
      <c r="B26" s="126" t="s">
        <v>29</v>
      </c>
      <c r="C26" s="127">
        <v>6232512</v>
      </c>
      <c r="D26" s="128">
        <v>3555</v>
      </c>
      <c r="E26" s="127">
        <v>1525940.89</v>
      </c>
      <c r="F26" s="128">
        <v>709</v>
      </c>
      <c r="G26" s="127">
        <v>7758452.8899999997</v>
      </c>
      <c r="H26" s="128">
        <v>4264</v>
      </c>
    </row>
    <row r="27" spans="1:8" ht="12.75" outlineLevel="1" x14ac:dyDescent="0.2">
      <c r="A27" s="129"/>
      <c r="B27" s="130" t="s">
        <v>193</v>
      </c>
      <c r="C27" s="131">
        <v>6232512</v>
      </c>
      <c r="D27" s="132">
        <v>3555</v>
      </c>
      <c r="E27" s="131">
        <v>1525940.89</v>
      </c>
      <c r="F27" s="132">
        <v>709</v>
      </c>
      <c r="G27" s="133">
        <v>7758452.8899999997</v>
      </c>
      <c r="H27" s="134">
        <v>4264</v>
      </c>
    </row>
    <row r="28" spans="1:8" ht="12.75" outlineLevel="2" x14ac:dyDescent="0.2">
      <c r="A28" s="135"/>
      <c r="B28" s="136" t="s">
        <v>88</v>
      </c>
      <c r="C28" s="137">
        <v>6232512</v>
      </c>
      <c r="D28" s="138">
        <v>3555</v>
      </c>
      <c r="E28" s="137">
        <v>1525940.89</v>
      </c>
      <c r="F28" s="138">
        <v>709</v>
      </c>
      <c r="G28" s="139">
        <v>7758452.8899999997</v>
      </c>
      <c r="H28" s="140">
        <v>4264</v>
      </c>
    </row>
    <row r="29" spans="1:8" ht="12.75" x14ac:dyDescent="0.2">
      <c r="A29" s="126" t="s">
        <v>201</v>
      </c>
      <c r="B29" s="126" t="s">
        <v>30</v>
      </c>
      <c r="C29" s="127">
        <v>3782970</v>
      </c>
      <c r="D29" s="128">
        <v>2440</v>
      </c>
      <c r="E29" s="127">
        <v>-1210495.6599999999</v>
      </c>
      <c r="F29" s="128">
        <v>-720</v>
      </c>
      <c r="G29" s="127">
        <v>2572474.34</v>
      </c>
      <c r="H29" s="128">
        <v>1720</v>
      </c>
    </row>
    <row r="30" spans="1:8" ht="12.75" outlineLevel="1" x14ac:dyDescent="0.2">
      <c r="A30" s="129"/>
      <c r="B30" s="130" t="s">
        <v>193</v>
      </c>
      <c r="C30" s="131">
        <v>3782970</v>
      </c>
      <c r="D30" s="132">
        <v>2440</v>
      </c>
      <c r="E30" s="131">
        <v>-1210495.6599999999</v>
      </c>
      <c r="F30" s="132">
        <v>-720</v>
      </c>
      <c r="G30" s="133">
        <v>2572474.34</v>
      </c>
      <c r="H30" s="134">
        <v>1720</v>
      </c>
    </row>
    <row r="31" spans="1:8" ht="12.75" outlineLevel="2" x14ac:dyDescent="0.2">
      <c r="A31" s="135"/>
      <c r="B31" s="136" t="s">
        <v>88</v>
      </c>
      <c r="C31" s="137">
        <v>3782970</v>
      </c>
      <c r="D31" s="138">
        <v>2440</v>
      </c>
      <c r="E31" s="137">
        <v>-1210495.6599999999</v>
      </c>
      <c r="F31" s="138">
        <v>-720</v>
      </c>
      <c r="G31" s="139">
        <v>2572474.34</v>
      </c>
      <c r="H31" s="140">
        <v>1720</v>
      </c>
    </row>
    <row r="32" spans="1:8" ht="12.75" x14ac:dyDescent="0.2">
      <c r="A32" s="126" t="s">
        <v>202</v>
      </c>
      <c r="B32" s="126" t="s">
        <v>37</v>
      </c>
      <c r="C32" s="127">
        <v>11961299.699999999</v>
      </c>
      <c r="D32" s="128">
        <v>6318</v>
      </c>
      <c r="E32" s="127">
        <v>-4400000</v>
      </c>
      <c r="F32" s="128">
        <v>-2000</v>
      </c>
      <c r="G32" s="127">
        <v>7561299.7000000002</v>
      </c>
      <c r="H32" s="128">
        <v>4318</v>
      </c>
    </row>
    <row r="33" spans="1:8" ht="12.75" outlineLevel="1" x14ac:dyDescent="0.2">
      <c r="A33" s="129"/>
      <c r="B33" s="130" t="s">
        <v>193</v>
      </c>
      <c r="C33" s="131">
        <v>11961299.699999999</v>
      </c>
      <c r="D33" s="132">
        <v>6318</v>
      </c>
      <c r="E33" s="131">
        <v>-4400000</v>
      </c>
      <c r="F33" s="132">
        <v>-2000</v>
      </c>
      <c r="G33" s="133">
        <v>7561299.7000000002</v>
      </c>
      <c r="H33" s="134">
        <v>4318</v>
      </c>
    </row>
    <row r="34" spans="1:8" ht="12.75" outlineLevel="2" x14ac:dyDescent="0.2">
      <c r="A34" s="135"/>
      <c r="B34" s="136" t="s">
        <v>88</v>
      </c>
      <c r="C34" s="137">
        <v>11961299.699999999</v>
      </c>
      <c r="D34" s="138">
        <v>6318</v>
      </c>
      <c r="E34" s="137">
        <v>-4400000</v>
      </c>
      <c r="F34" s="138">
        <v>-2000</v>
      </c>
      <c r="G34" s="139">
        <v>7561299.7000000002</v>
      </c>
      <c r="H34" s="140">
        <v>4318</v>
      </c>
    </row>
    <row r="35" spans="1:8" ht="12.75" x14ac:dyDescent="0.2">
      <c r="A35" s="126" t="s">
        <v>203</v>
      </c>
      <c r="B35" s="126" t="s">
        <v>38</v>
      </c>
      <c r="C35" s="127">
        <v>7386238.6500000004</v>
      </c>
      <c r="D35" s="128">
        <v>3217</v>
      </c>
      <c r="E35" s="127">
        <v>1302073.97</v>
      </c>
      <c r="F35" s="128">
        <v>475</v>
      </c>
      <c r="G35" s="127">
        <v>8688312.6199999992</v>
      </c>
      <c r="H35" s="128">
        <v>3692</v>
      </c>
    </row>
    <row r="36" spans="1:8" ht="12.75" outlineLevel="1" x14ac:dyDescent="0.2">
      <c r="A36" s="129"/>
      <c r="B36" s="130" t="s">
        <v>193</v>
      </c>
      <c r="C36" s="131">
        <v>7386238.6500000004</v>
      </c>
      <c r="D36" s="132">
        <v>3217</v>
      </c>
      <c r="E36" s="131">
        <v>1302073.97</v>
      </c>
      <c r="F36" s="132">
        <v>475</v>
      </c>
      <c r="G36" s="133">
        <v>8688312.6199999992</v>
      </c>
      <c r="H36" s="134">
        <v>3692</v>
      </c>
    </row>
    <row r="37" spans="1:8" ht="12.75" outlineLevel="2" x14ac:dyDescent="0.2">
      <c r="A37" s="135"/>
      <c r="B37" s="136" t="s">
        <v>88</v>
      </c>
      <c r="C37" s="137">
        <v>7386238.6500000004</v>
      </c>
      <c r="D37" s="138">
        <v>3217</v>
      </c>
      <c r="E37" s="137">
        <v>1302073.97</v>
      </c>
      <c r="F37" s="138">
        <v>475</v>
      </c>
      <c r="G37" s="139">
        <v>8688312.6199999992</v>
      </c>
      <c r="H37" s="140">
        <v>3692</v>
      </c>
    </row>
    <row r="38" spans="1:8" ht="12.75" x14ac:dyDescent="0.2">
      <c r="A38" s="141" t="s">
        <v>92</v>
      </c>
      <c r="B38" s="141"/>
      <c r="C38" s="127">
        <v>125746441.92</v>
      </c>
      <c r="D38" s="128">
        <v>57592</v>
      </c>
      <c r="E38" s="127">
        <v>0</v>
      </c>
      <c r="F38" s="128">
        <v>0</v>
      </c>
      <c r="G38" s="127">
        <v>125746441.92</v>
      </c>
      <c r="H38" s="128">
        <v>57592</v>
      </c>
    </row>
  </sheetData>
  <mergeCells count="8">
    <mergeCell ref="A38:B38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view="pageBreakPreview" zoomScale="150" zoomScaleNormal="100" zoomScaleSheetLayoutView="150" workbookViewId="0">
      <selection activeCell="A2" sqref="A2:H2"/>
    </sheetView>
  </sheetViews>
  <sheetFormatPr defaultRowHeight="11.25" outlineLevelRow="2" x14ac:dyDescent="0.2"/>
  <cols>
    <col min="1" max="1" width="9.33203125" style="2"/>
    <col min="2" max="2" width="24.83203125" style="2" customWidth="1"/>
    <col min="3" max="3" width="17.6640625" style="2" customWidth="1"/>
    <col min="4" max="4" width="9.33203125" style="2"/>
    <col min="5" max="5" width="16.5" style="2" customWidth="1"/>
    <col min="6" max="6" width="9.33203125" style="2"/>
    <col min="7" max="7" width="17" style="2" customWidth="1"/>
    <col min="8" max="16384" width="9.33203125" style="2"/>
  </cols>
  <sheetData>
    <row r="1" spans="1:9" s="61" customFormat="1" ht="45" customHeight="1" x14ac:dyDescent="0.2">
      <c r="A1" s="60"/>
      <c r="C1" s="54"/>
      <c r="D1" s="54"/>
      <c r="E1" s="62"/>
      <c r="F1" s="86" t="s">
        <v>211</v>
      </c>
      <c r="G1" s="86"/>
      <c r="H1" s="86"/>
    </row>
    <row r="2" spans="1:9" s="61" customFormat="1" ht="40.5" customHeight="1" x14ac:dyDescent="0.2">
      <c r="A2" s="113" t="s">
        <v>207</v>
      </c>
      <c r="B2" s="113"/>
      <c r="C2" s="113"/>
      <c r="D2" s="113"/>
      <c r="E2" s="113"/>
      <c r="F2" s="113"/>
      <c r="G2" s="113"/>
      <c r="H2" s="113"/>
      <c r="I2" s="63"/>
    </row>
    <row r="3" spans="1:9" s="64" customFormat="1" ht="24.75" customHeight="1" x14ac:dyDescent="0.2">
      <c r="A3" s="114" t="s">
        <v>173</v>
      </c>
      <c r="B3" s="115" t="s">
        <v>208</v>
      </c>
      <c r="C3" s="116" t="s">
        <v>209</v>
      </c>
      <c r="D3" s="116"/>
      <c r="E3" s="117" t="s">
        <v>168</v>
      </c>
      <c r="F3" s="117"/>
      <c r="G3" s="116" t="s">
        <v>169</v>
      </c>
      <c r="H3" s="116"/>
    </row>
    <row r="4" spans="1:9" s="64" customFormat="1" ht="24.75" customHeight="1" x14ac:dyDescent="0.2">
      <c r="A4" s="114"/>
      <c r="B4" s="115"/>
      <c r="C4" s="65" t="s">
        <v>210</v>
      </c>
      <c r="D4" s="65" t="s">
        <v>93</v>
      </c>
      <c r="E4" s="65" t="s">
        <v>210</v>
      </c>
      <c r="F4" s="65" t="s">
        <v>93</v>
      </c>
      <c r="G4" s="65" t="s">
        <v>210</v>
      </c>
      <c r="H4" s="65" t="s">
        <v>93</v>
      </c>
    </row>
    <row r="5" spans="1:9" ht="21" x14ac:dyDescent="0.2">
      <c r="A5" s="66" t="s">
        <v>85</v>
      </c>
      <c r="B5" s="66" t="s">
        <v>86</v>
      </c>
      <c r="C5" s="67">
        <v>118419081</v>
      </c>
      <c r="D5" s="68">
        <v>724</v>
      </c>
      <c r="E5" s="83">
        <v>-19625025.91</v>
      </c>
      <c r="F5" s="68">
        <v>-140</v>
      </c>
      <c r="G5" s="67">
        <f>C5+E5</f>
        <v>98794055.090000004</v>
      </c>
      <c r="H5" s="69">
        <f>D5+F5</f>
        <v>584</v>
      </c>
    </row>
    <row r="6" spans="1:9" outlineLevel="1" x14ac:dyDescent="0.2">
      <c r="A6" s="70"/>
      <c r="B6" s="71" t="s">
        <v>87</v>
      </c>
      <c r="C6" s="72">
        <v>118419081</v>
      </c>
      <c r="D6" s="73">
        <v>724</v>
      </c>
      <c r="E6" s="84">
        <v>-19625025.91</v>
      </c>
      <c r="F6" s="73">
        <v>-140</v>
      </c>
      <c r="G6" s="74">
        <f t="shared" ref="G6:H11" si="0">C6+E6</f>
        <v>98794055.090000004</v>
      </c>
      <c r="H6" s="80">
        <f t="shared" si="0"/>
        <v>584</v>
      </c>
    </row>
    <row r="7" spans="1:9" outlineLevel="2" x14ac:dyDescent="0.2">
      <c r="A7" s="75"/>
      <c r="B7" s="76" t="s">
        <v>88</v>
      </c>
      <c r="C7" s="77">
        <v>118419081</v>
      </c>
      <c r="D7" s="78">
        <v>724</v>
      </c>
      <c r="E7" s="85">
        <v>-19625025.91</v>
      </c>
      <c r="F7" s="78">
        <v>-140</v>
      </c>
      <c r="G7" s="79">
        <f t="shared" si="0"/>
        <v>98794055.090000004</v>
      </c>
      <c r="H7" s="81">
        <f t="shared" si="0"/>
        <v>584</v>
      </c>
    </row>
    <row r="8" spans="1:9" x14ac:dyDescent="0.2">
      <c r="A8" s="66" t="s">
        <v>89</v>
      </c>
      <c r="B8" s="66" t="s">
        <v>90</v>
      </c>
      <c r="C8" s="67">
        <v>5015973.3499999996</v>
      </c>
      <c r="D8" s="68">
        <v>64</v>
      </c>
      <c r="E8" s="83">
        <v>19625025.91</v>
      </c>
      <c r="F8" s="68">
        <v>140</v>
      </c>
      <c r="G8" s="67">
        <f t="shared" si="0"/>
        <v>24640999.259999998</v>
      </c>
      <c r="H8" s="69">
        <f t="shared" si="0"/>
        <v>204</v>
      </c>
    </row>
    <row r="9" spans="1:9" outlineLevel="1" x14ac:dyDescent="0.2">
      <c r="A9" s="70"/>
      <c r="B9" s="71" t="s">
        <v>87</v>
      </c>
      <c r="C9" s="72">
        <v>5015973.3499999996</v>
      </c>
      <c r="D9" s="73">
        <v>64</v>
      </c>
      <c r="E9" s="84">
        <v>19625025.91</v>
      </c>
      <c r="F9" s="73">
        <v>140</v>
      </c>
      <c r="G9" s="74">
        <f t="shared" si="0"/>
        <v>24640999.259999998</v>
      </c>
      <c r="H9" s="80">
        <f t="shared" si="0"/>
        <v>204</v>
      </c>
    </row>
    <row r="10" spans="1:9" outlineLevel="2" x14ac:dyDescent="0.2">
      <c r="A10" s="75"/>
      <c r="B10" s="76" t="s">
        <v>91</v>
      </c>
      <c r="C10" s="77">
        <v>5015973.3499999996</v>
      </c>
      <c r="D10" s="78">
        <v>64</v>
      </c>
      <c r="E10" s="85">
        <v>19625025.91</v>
      </c>
      <c r="F10" s="78">
        <v>140</v>
      </c>
      <c r="G10" s="79">
        <f t="shared" si="0"/>
        <v>24640999.259999998</v>
      </c>
      <c r="H10" s="81">
        <f t="shared" si="0"/>
        <v>204</v>
      </c>
    </row>
    <row r="11" spans="1:9" x14ac:dyDescent="0.2">
      <c r="A11" s="102" t="s">
        <v>92</v>
      </c>
      <c r="B11" s="102"/>
      <c r="C11" s="67">
        <v>123435054.34999999</v>
      </c>
      <c r="D11" s="69">
        <v>788</v>
      </c>
      <c r="E11" s="67">
        <v>0</v>
      </c>
      <c r="F11" s="69">
        <v>0</v>
      </c>
      <c r="G11" s="67">
        <f t="shared" si="0"/>
        <v>123435054.34999999</v>
      </c>
      <c r="H11" s="69">
        <f t="shared" si="0"/>
        <v>788</v>
      </c>
    </row>
  </sheetData>
  <mergeCells count="8">
    <mergeCell ref="A11:B1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view="pageBreakPreview" zoomScale="60" zoomScaleNormal="100" workbookViewId="0">
      <selection activeCell="I39" sqref="I39"/>
    </sheetView>
  </sheetViews>
  <sheetFormatPr defaultColWidth="10.5" defaultRowHeight="11.25" x14ac:dyDescent="0.2"/>
  <cols>
    <col min="1" max="1" width="54.33203125" style="1" customWidth="1"/>
    <col min="2" max="2" width="24" style="1" customWidth="1"/>
    <col min="3" max="3" width="25.33203125" style="1" customWidth="1"/>
    <col min="4" max="16384" width="10.5" style="2"/>
  </cols>
  <sheetData>
    <row r="1" spans="1:3" s="1" customFormat="1" ht="49.5" customHeight="1" x14ac:dyDescent="0.2">
      <c r="B1" s="119" t="s">
        <v>84</v>
      </c>
      <c r="C1" s="119"/>
    </row>
    <row r="2" spans="1:3" ht="11.1" customHeight="1" x14ac:dyDescent="0.2"/>
    <row r="3" spans="1:3" ht="45.75" customHeight="1" x14ac:dyDescent="0.2">
      <c r="A3" s="118" t="s">
        <v>51</v>
      </c>
      <c r="B3" s="118"/>
      <c r="C3" s="118"/>
    </row>
    <row r="4" spans="1:3" ht="11.1" customHeight="1" x14ac:dyDescent="0.2"/>
    <row r="5" spans="1:3" ht="33.75" x14ac:dyDescent="0.2">
      <c r="A5" s="3" t="s">
        <v>1</v>
      </c>
      <c r="B5" s="4" t="s">
        <v>2</v>
      </c>
      <c r="C5" s="5" t="s">
        <v>82</v>
      </c>
    </row>
    <row r="6" spans="1:3" x14ac:dyDescent="0.2">
      <c r="A6" s="6" t="s">
        <v>5</v>
      </c>
      <c r="B6" s="7">
        <v>3062</v>
      </c>
      <c r="C6" s="7">
        <v>200982</v>
      </c>
    </row>
    <row r="7" spans="1:3" x14ac:dyDescent="0.2">
      <c r="A7" s="6" t="s">
        <v>6</v>
      </c>
      <c r="B7" s="7">
        <v>2987</v>
      </c>
      <c r="C7" s="7">
        <v>203973</v>
      </c>
    </row>
    <row r="8" spans="1:3" x14ac:dyDescent="0.2">
      <c r="A8" s="6" t="s">
        <v>8</v>
      </c>
      <c r="B8" s="7">
        <v>66830</v>
      </c>
      <c r="C8" s="7">
        <v>877422</v>
      </c>
    </row>
    <row r="9" spans="1:3" x14ac:dyDescent="0.2">
      <c r="A9" s="6" t="s">
        <v>52</v>
      </c>
      <c r="B9" s="7">
        <v>207068</v>
      </c>
      <c r="C9" s="7">
        <v>14693200</v>
      </c>
    </row>
    <row r="10" spans="1:3" x14ac:dyDescent="0.2">
      <c r="A10" s="6" t="s">
        <v>53</v>
      </c>
      <c r="B10" s="7">
        <v>73975</v>
      </c>
      <c r="C10" s="7">
        <v>5284898</v>
      </c>
    </row>
    <row r="11" spans="1:3" x14ac:dyDescent="0.2">
      <c r="A11" s="6" t="s">
        <v>10</v>
      </c>
      <c r="B11" s="7">
        <v>19366</v>
      </c>
      <c r="C11" s="7">
        <v>261005</v>
      </c>
    </row>
    <row r="12" spans="1:3" x14ac:dyDescent="0.2">
      <c r="A12" s="6" t="s">
        <v>12</v>
      </c>
      <c r="B12" s="7">
        <v>42171</v>
      </c>
      <c r="C12" s="7">
        <v>2475965</v>
      </c>
    </row>
    <row r="13" spans="1:3" x14ac:dyDescent="0.2">
      <c r="A13" s="6" t="s">
        <v>13</v>
      </c>
      <c r="B13" s="7">
        <v>11826</v>
      </c>
      <c r="C13" s="7">
        <v>744339</v>
      </c>
    </row>
    <row r="14" spans="1:3" x14ac:dyDescent="0.2">
      <c r="A14" s="6" t="s">
        <v>14</v>
      </c>
      <c r="B14" s="7">
        <v>51125</v>
      </c>
      <c r="C14" s="7">
        <v>2908075</v>
      </c>
    </row>
    <row r="15" spans="1:3" x14ac:dyDescent="0.2">
      <c r="A15" s="6" t="s">
        <v>15</v>
      </c>
      <c r="B15" s="7">
        <v>29769</v>
      </c>
      <c r="C15" s="7">
        <v>1805489</v>
      </c>
    </row>
    <row r="16" spans="1:3" x14ac:dyDescent="0.2">
      <c r="A16" s="6" t="s">
        <v>16</v>
      </c>
      <c r="B16" s="7">
        <v>20229</v>
      </c>
      <c r="C16" s="7">
        <v>1155228</v>
      </c>
    </row>
    <row r="17" spans="1:3" x14ac:dyDescent="0.2">
      <c r="A17" s="6" t="s">
        <v>17</v>
      </c>
      <c r="B17" s="7">
        <v>8273</v>
      </c>
      <c r="C17" s="7">
        <v>486011</v>
      </c>
    </row>
    <row r="18" spans="1:3" x14ac:dyDescent="0.2">
      <c r="A18" s="6" t="s">
        <v>18</v>
      </c>
      <c r="B18" s="7">
        <v>5819</v>
      </c>
      <c r="C18" s="7">
        <v>349784</v>
      </c>
    </row>
    <row r="19" spans="1:3" x14ac:dyDescent="0.2">
      <c r="A19" s="6" t="s">
        <v>19</v>
      </c>
      <c r="B19" s="7">
        <v>7603</v>
      </c>
      <c r="C19" s="7">
        <v>458651</v>
      </c>
    </row>
    <row r="20" spans="1:3" x14ac:dyDescent="0.2">
      <c r="A20" s="6" t="s">
        <v>20</v>
      </c>
      <c r="B20" s="7">
        <v>6150</v>
      </c>
      <c r="C20" s="7">
        <v>367105</v>
      </c>
    </row>
    <row r="21" spans="1:3" x14ac:dyDescent="0.2">
      <c r="A21" s="6" t="s">
        <v>21</v>
      </c>
      <c r="B21" s="7">
        <v>22537</v>
      </c>
      <c r="C21" s="7">
        <v>1258335</v>
      </c>
    </row>
    <row r="22" spans="1:3" x14ac:dyDescent="0.2">
      <c r="A22" s="6" t="s">
        <v>22</v>
      </c>
      <c r="B22" s="7">
        <v>21028</v>
      </c>
      <c r="C22" s="7">
        <v>1144519</v>
      </c>
    </row>
    <row r="23" spans="1:3" x14ac:dyDescent="0.2">
      <c r="A23" s="6" t="s">
        <v>23</v>
      </c>
      <c r="B23" s="7">
        <v>5702</v>
      </c>
      <c r="C23" s="7">
        <v>341664</v>
      </c>
    </row>
    <row r="24" spans="1:3" x14ac:dyDescent="0.2">
      <c r="A24" s="6" t="s">
        <v>24</v>
      </c>
      <c r="B24" s="7">
        <v>10605</v>
      </c>
      <c r="C24" s="7">
        <v>565538</v>
      </c>
    </row>
    <row r="25" spans="1:3" x14ac:dyDescent="0.2">
      <c r="A25" s="6" t="s">
        <v>25</v>
      </c>
      <c r="B25" s="7">
        <v>6416</v>
      </c>
      <c r="C25" s="7">
        <v>379432</v>
      </c>
    </row>
    <row r="26" spans="1:3" x14ac:dyDescent="0.2">
      <c r="A26" s="6" t="s">
        <v>26</v>
      </c>
      <c r="B26" s="7">
        <v>17703</v>
      </c>
      <c r="C26" s="7">
        <v>956375</v>
      </c>
    </row>
    <row r="27" spans="1:3" x14ac:dyDescent="0.2">
      <c r="A27" s="6" t="s">
        <v>27</v>
      </c>
      <c r="B27" s="7">
        <v>6870</v>
      </c>
      <c r="C27" s="7">
        <v>409767</v>
      </c>
    </row>
    <row r="28" spans="1:3" x14ac:dyDescent="0.2">
      <c r="A28" s="6" t="s">
        <v>28</v>
      </c>
      <c r="B28" s="7">
        <v>13011</v>
      </c>
      <c r="C28" s="7">
        <v>696956</v>
      </c>
    </row>
    <row r="29" spans="1:3" x14ac:dyDescent="0.2">
      <c r="A29" s="6" t="s">
        <v>29</v>
      </c>
      <c r="B29" s="7">
        <v>14659</v>
      </c>
      <c r="C29" s="7">
        <v>790853</v>
      </c>
    </row>
    <row r="30" spans="1:3" x14ac:dyDescent="0.2">
      <c r="A30" s="6" t="s">
        <v>30</v>
      </c>
      <c r="B30" s="7">
        <v>8207</v>
      </c>
      <c r="C30" s="7">
        <v>477936</v>
      </c>
    </row>
    <row r="31" spans="1:3" x14ac:dyDescent="0.2">
      <c r="A31" s="6" t="s">
        <v>31</v>
      </c>
      <c r="B31" s="7">
        <v>38502</v>
      </c>
      <c r="C31" s="7">
        <v>1942041</v>
      </c>
    </row>
    <row r="32" spans="1:3" x14ac:dyDescent="0.2">
      <c r="A32" s="6" t="s">
        <v>32</v>
      </c>
      <c r="B32" s="7">
        <v>10091</v>
      </c>
      <c r="C32" s="7">
        <v>535757</v>
      </c>
    </row>
    <row r="33" spans="1:3" x14ac:dyDescent="0.2">
      <c r="A33" s="6" t="s">
        <v>33</v>
      </c>
      <c r="B33" s="7">
        <v>10009</v>
      </c>
      <c r="C33" s="7">
        <v>551262</v>
      </c>
    </row>
    <row r="34" spans="1:3" x14ac:dyDescent="0.2">
      <c r="A34" s="6" t="s">
        <v>34</v>
      </c>
      <c r="B34" s="7">
        <v>10317</v>
      </c>
      <c r="C34" s="7">
        <v>552114</v>
      </c>
    </row>
    <row r="35" spans="1:3" x14ac:dyDescent="0.2">
      <c r="A35" s="6" t="s">
        <v>35</v>
      </c>
      <c r="B35" s="7">
        <v>17803</v>
      </c>
      <c r="C35" s="7">
        <v>951867</v>
      </c>
    </row>
    <row r="36" spans="1:3" x14ac:dyDescent="0.2">
      <c r="A36" s="6" t="s">
        <v>36</v>
      </c>
      <c r="B36" s="7">
        <v>4904</v>
      </c>
      <c r="C36" s="7">
        <v>301270</v>
      </c>
    </row>
    <row r="37" spans="1:3" x14ac:dyDescent="0.2">
      <c r="A37" s="6" t="s">
        <v>37</v>
      </c>
      <c r="B37" s="7">
        <v>30593</v>
      </c>
      <c r="C37" s="7">
        <v>1667701</v>
      </c>
    </row>
    <row r="38" spans="1:3" x14ac:dyDescent="0.2">
      <c r="A38" s="6" t="s">
        <v>38</v>
      </c>
      <c r="B38" s="7">
        <v>27578</v>
      </c>
      <c r="C38" s="7">
        <v>1517456</v>
      </c>
    </row>
    <row r="39" spans="1:3" x14ac:dyDescent="0.2">
      <c r="A39" s="6" t="s">
        <v>39</v>
      </c>
      <c r="B39" s="7">
        <v>9891</v>
      </c>
      <c r="C39" s="7">
        <v>529441</v>
      </c>
    </row>
    <row r="40" spans="1:3" x14ac:dyDescent="0.2">
      <c r="A40" s="6" t="s">
        <v>40</v>
      </c>
      <c r="B40" s="7">
        <v>11935</v>
      </c>
      <c r="C40" s="7">
        <v>632883</v>
      </c>
    </row>
    <row r="41" spans="1:3" x14ac:dyDescent="0.2">
      <c r="A41" s="6" t="s">
        <v>41</v>
      </c>
      <c r="B41" s="7">
        <v>8001</v>
      </c>
      <c r="C41" s="7">
        <v>476886</v>
      </c>
    </row>
    <row r="42" spans="1:3" x14ac:dyDescent="0.2">
      <c r="A42" s="6" t="s">
        <v>42</v>
      </c>
      <c r="B42" s="7">
        <v>7449</v>
      </c>
      <c r="C42" s="7">
        <v>447977</v>
      </c>
    </row>
    <row r="43" spans="1:3" x14ac:dyDescent="0.2">
      <c r="A43" s="6" t="s">
        <v>43</v>
      </c>
      <c r="B43" s="7">
        <v>3844</v>
      </c>
      <c r="C43" s="7">
        <v>251936</v>
      </c>
    </row>
    <row r="44" spans="1:3" x14ac:dyDescent="0.2">
      <c r="A44" s="6" t="s">
        <v>44</v>
      </c>
      <c r="B44" s="7">
        <v>24715</v>
      </c>
      <c r="C44" s="7">
        <v>1695078</v>
      </c>
    </row>
    <row r="45" spans="1:3" x14ac:dyDescent="0.2">
      <c r="A45" s="6" t="s">
        <v>45</v>
      </c>
      <c r="B45" s="8">
        <v>703</v>
      </c>
      <c r="C45" s="7">
        <v>46972</v>
      </c>
    </row>
    <row r="46" spans="1:3" x14ac:dyDescent="0.2">
      <c r="A46" s="6" t="s">
        <v>54</v>
      </c>
      <c r="B46" s="7">
        <v>1484</v>
      </c>
      <c r="C46" s="7">
        <v>97875</v>
      </c>
    </row>
    <row r="47" spans="1:3" x14ac:dyDescent="0.2">
      <c r="A47" s="6" t="s">
        <v>48</v>
      </c>
      <c r="B47" s="7">
        <v>20018</v>
      </c>
      <c r="C47" s="7">
        <v>1157724</v>
      </c>
    </row>
    <row r="48" spans="1:3" x14ac:dyDescent="0.2">
      <c r="A48" s="6" t="s">
        <v>49</v>
      </c>
      <c r="B48" s="7">
        <v>18788</v>
      </c>
      <c r="C48" s="7">
        <v>1271258</v>
      </c>
    </row>
    <row r="49" spans="1:3" s="1" customFormat="1" x14ac:dyDescent="0.2">
      <c r="A49" s="6" t="s">
        <v>50</v>
      </c>
      <c r="B49" s="7">
        <v>939616</v>
      </c>
      <c r="C49" s="7">
        <v>53921000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view="pageBreakPreview" topLeftCell="A19" zoomScaleNormal="100" zoomScaleSheetLayoutView="100" workbookViewId="0">
      <selection activeCell="B38" sqref="B38"/>
    </sheetView>
  </sheetViews>
  <sheetFormatPr defaultColWidth="10.5" defaultRowHeight="11.25" x14ac:dyDescent="0.2"/>
  <cols>
    <col min="1" max="1" width="54.33203125" style="1" customWidth="1"/>
    <col min="2" max="2" width="20.6640625" style="1" customWidth="1"/>
    <col min="3" max="3" width="21.5" style="1" customWidth="1"/>
    <col min="4" max="16384" width="10.5" style="2"/>
  </cols>
  <sheetData>
    <row r="1" spans="1:3" s="1" customFormat="1" ht="51" customHeight="1" x14ac:dyDescent="0.2">
      <c r="B1" s="119" t="s">
        <v>83</v>
      </c>
      <c r="C1" s="119"/>
    </row>
    <row r="2" spans="1:3" ht="11.1" customHeight="1" x14ac:dyDescent="0.2"/>
    <row r="3" spans="1:3" ht="40.5" customHeight="1" x14ac:dyDescent="0.2">
      <c r="A3" s="118" t="s">
        <v>55</v>
      </c>
      <c r="B3" s="118"/>
      <c r="C3" s="118"/>
    </row>
    <row r="4" spans="1:3" ht="11.1" customHeight="1" x14ac:dyDescent="0.2"/>
    <row r="5" spans="1:3" ht="44.1" customHeight="1" x14ac:dyDescent="0.2">
      <c r="A5" s="120" t="s">
        <v>1</v>
      </c>
      <c r="B5" s="121" t="s">
        <v>2</v>
      </c>
      <c r="C5" s="122" t="s">
        <v>82</v>
      </c>
    </row>
    <row r="6" spans="1:3" ht="11.1" customHeight="1" x14ac:dyDescent="0.2">
      <c r="A6" s="123" t="s">
        <v>56</v>
      </c>
      <c r="B6" s="124">
        <v>498061</v>
      </c>
      <c r="C6" s="124">
        <v>30636977</v>
      </c>
    </row>
    <row r="7" spans="1:3" ht="11.1" customHeight="1" x14ac:dyDescent="0.2">
      <c r="A7" s="123" t="s">
        <v>5</v>
      </c>
      <c r="B7" s="124">
        <v>4118</v>
      </c>
      <c r="C7" s="124">
        <v>180464</v>
      </c>
    </row>
    <row r="8" spans="1:3" ht="11.1" customHeight="1" x14ac:dyDescent="0.2">
      <c r="A8" s="123" t="s">
        <v>9</v>
      </c>
      <c r="B8" s="124">
        <v>53637</v>
      </c>
      <c r="C8" s="124">
        <v>2710412</v>
      </c>
    </row>
    <row r="9" spans="1:3" ht="11.1" customHeight="1" x14ac:dyDescent="0.2">
      <c r="A9" s="123" t="s">
        <v>57</v>
      </c>
      <c r="B9" s="124">
        <v>108802</v>
      </c>
      <c r="C9" s="124">
        <v>5634040</v>
      </c>
    </row>
    <row r="10" spans="1:3" ht="11.1" customHeight="1" x14ac:dyDescent="0.2">
      <c r="A10" s="123" t="s">
        <v>12</v>
      </c>
      <c r="B10" s="124">
        <v>4566</v>
      </c>
      <c r="C10" s="124">
        <v>227386</v>
      </c>
    </row>
    <row r="11" spans="1:3" ht="11.1" customHeight="1" x14ac:dyDescent="0.2">
      <c r="A11" s="123" t="s">
        <v>58</v>
      </c>
      <c r="B11" s="124">
        <v>73574</v>
      </c>
      <c r="C11" s="124">
        <v>4473667</v>
      </c>
    </row>
    <row r="12" spans="1:3" ht="11.1" customHeight="1" x14ac:dyDescent="0.2">
      <c r="A12" s="123" t="s">
        <v>13</v>
      </c>
      <c r="B12" s="124">
        <v>20857</v>
      </c>
      <c r="C12" s="124">
        <v>1114563</v>
      </c>
    </row>
    <row r="13" spans="1:3" ht="11.1" customHeight="1" x14ac:dyDescent="0.2">
      <c r="A13" s="123" t="s">
        <v>14</v>
      </c>
      <c r="B13" s="124">
        <v>93615</v>
      </c>
      <c r="C13" s="124">
        <v>4773819</v>
      </c>
    </row>
    <row r="14" spans="1:3" ht="11.1" customHeight="1" x14ac:dyDescent="0.2">
      <c r="A14" s="123" t="s">
        <v>59</v>
      </c>
      <c r="B14" s="124">
        <v>58517</v>
      </c>
      <c r="C14" s="124">
        <v>3059464</v>
      </c>
    </row>
    <row r="15" spans="1:3" ht="11.1" customHeight="1" x14ac:dyDescent="0.2">
      <c r="A15" s="123" t="s">
        <v>16</v>
      </c>
      <c r="B15" s="124">
        <v>35586</v>
      </c>
      <c r="C15" s="124">
        <v>1782294</v>
      </c>
    </row>
    <row r="16" spans="1:3" ht="11.1" customHeight="1" x14ac:dyDescent="0.2">
      <c r="A16" s="123" t="s">
        <v>17</v>
      </c>
      <c r="B16" s="124">
        <v>15194</v>
      </c>
      <c r="C16" s="124">
        <v>766828</v>
      </c>
    </row>
    <row r="17" spans="1:3" ht="11.1" customHeight="1" x14ac:dyDescent="0.2">
      <c r="A17" s="123" t="s">
        <v>18</v>
      </c>
      <c r="B17" s="124">
        <v>11155</v>
      </c>
      <c r="C17" s="124">
        <v>559517</v>
      </c>
    </row>
    <row r="18" spans="1:3" ht="11.1" customHeight="1" x14ac:dyDescent="0.2">
      <c r="A18" s="123" t="s">
        <v>19</v>
      </c>
      <c r="B18" s="124">
        <v>12587</v>
      </c>
      <c r="C18" s="124">
        <v>644863</v>
      </c>
    </row>
    <row r="19" spans="1:3" ht="11.1" customHeight="1" x14ac:dyDescent="0.2">
      <c r="A19" s="123" t="s">
        <v>20</v>
      </c>
      <c r="B19" s="124">
        <v>11700</v>
      </c>
      <c r="C19" s="124">
        <v>594351</v>
      </c>
    </row>
    <row r="20" spans="1:3" ht="11.1" customHeight="1" x14ac:dyDescent="0.2">
      <c r="A20" s="123" t="s">
        <v>21</v>
      </c>
      <c r="B20" s="124">
        <v>42255</v>
      </c>
      <c r="C20" s="124">
        <v>2039157</v>
      </c>
    </row>
    <row r="21" spans="1:3" ht="11.1" customHeight="1" x14ac:dyDescent="0.2">
      <c r="A21" s="123" t="s">
        <v>22</v>
      </c>
      <c r="B21" s="124">
        <v>38493</v>
      </c>
      <c r="C21" s="124">
        <v>1811737</v>
      </c>
    </row>
    <row r="22" spans="1:3" ht="11.1" customHeight="1" x14ac:dyDescent="0.2">
      <c r="A22" s="123" t="s">
        <v>23</v>
      </c>
      <c r="B22" s="124">
        <v>11061</v>
      </c>
      <c r="C22" s="124">
        <v>558773</v>
      </c>
    </row>
    <row r="23" spans="1:3" ht="11.1" customHeight="1" x14ac:dyDescent="0.2">
      <c r="A23" s="123" t="s">
        <v>24</v>
      </c>
      <c r="B23" s="124">
        <v>20632</v>
      </c>
      <c r="C23" s="124">
        <v>967779</v>
      </c>
    </row>
    <row r="24" spans="1:3" ht="11.1" customHeight="1" x14ac:dyDescent="0.2">
      <c r="A24" s="123" t="s">
        <v>25</v>
      </c>
      <c r="B24" s="124">
        <v>13263</v>
      </c>
      <c r="C24" s="124">
        <v>667140</v>
      </c>
    </row>
    <row r="25" spans="1:3" ht="11.1" customHeight="1" x14ac:dyDescent="0.2">
      <c r="A25" s="123" t="s">
        <v>26</v>
      </c>
      <c r="B25" s="124">
        <v>34032</v>
      </c>
      <c r="C25" s="124">
        <v>1599759</v>
      </c>
    </row>
    <row r="26" spans="1:3" ht="11.1" customHeight="1" x14ac:dyDescent="0.2">
      <c r="A26" s="123" t="s">
        <v>27</v>
      </c>
      <c r="B26" s="124">
        <v>12828</v>
      </c>
      <c r="C26" s="124">
        <v>645378</v>
      </c>
    </row>
    <row r="27" spans="1:3" ht="11.1" customHeight="1" x14ac:dyDescent="0.2">
      <c r="A27" s="123" t="s">
        <v>28</v>
      </c>
      <c r="B27" s="124">
        <v>24793</v>
      </c>
      <c r="C27" s="124">
        <v>1157586</v>
      </c>
    </row>
    <row r="28" spans="1:3" ht="11.1" customHeight="1" x14ac:dyDescent="0.2">
      <c r="A28" s="123" t="s">
        <v>29</v>
      </c>
      <c r="B28" s="124">
        <v>23862</v>
      </c>
      <c r="C28" s="124">
        <v>1159654</v>
      </c>
    </row>
    <row r="29" spans="1:3" ht="11.1" customHeight="1" x14ac:dyDescent="0.2">
      <c r="A29" s="123" t="s">
        <v>30</v>
      </c>
      <c r="B29" s="124">
        <v>15853</v>
      </c>
      <c r="C29" s="124">
        <v>802677</v>
      </c>
    </row>
    <row r="30" spans="1:3" ht="11.1" customHeight="1" x14ac:dyDescent="0.2">
      <c r="A30" s="123" t="s">
        <v>31</v>
      </c>
      <c r="B30" s="124">
        <v>55477</v>
      </c>
      <c r="C30" s="124">
        <v>2514217</v>
      </c>
    </row>
    <row r="31" spans="1:3" ht="11.1" customHeight="1" x14ac:dyDescent="0.2">
      <c r="A31" s="123" t="s">
        <v>32</v>
      </c>
      <c r="B31" s="124">
        <v>19916</v>
      </c>
      <c r="C31" s="124">
        <v>930790</v>
      </c>
    </row>
    <row r="32" spans="1:3" ht="11.1" customHeight="1" x14ac:dyDescent="0.2">
      <c r="A32" s="123" t="s">
        <v>33</v>
      </c>
      <c r="B32" s="124">
        <v>18468</v>
      </c>
      <c r="C32" s="124">
        <v>881139</v>
      </c>
    </row>
    <row r="33" spans="1:3" ht="11.1" customHeight="1" x14ac:dyDescent="0.2">
      <c r="A33" s="123" t="s">
        <v>34</v>
      </c>
      <c r="B33" s="124">
        <v>17466</v>
      </c>
      <c r="C33" s="124">
        <v>839402</v>
      </c>
    </row>
    <row r="34" spans="1:3" ht="11.1" customHeight="1" x14ac:dyDescent="0.2">
      <c r="A34" s="123" t="s">
        <v>35</v>
      </c>
      <c r="B34" s="124">
        <v>33729</v>
      </c>
      <c r="C34" s="124">
        <v>1579698</v>
      </c>
    </row>
    <row r="35" spans="1:3" ht="11.1" customHeight="1" x14ac:dyDescent="0.2">
      <c r="A35" s="123" t="s">
        <v>36</v>
      </c>
      <c r="B35" s="124">
        <v>9192</v>
      </c>
      <c r="C35" s="124">
        <v>457991</v>
      </c>
    </row>
    <row r="36" spans="1:3" ht="11.1" customHeight="1" x14ac:dyDescent="0.2">
      <c r="A36" s="123" t="s">
        <v>37</v>
      </c>
      <c r="B36" s="124">
        <v>59186</v>
      </c>
      <c r="C36" s="124">
        <v>2864109</v>
      </c>
    </row>
    <row r="37" spans="1:3" ht="11.1" customHeight="1" x14ac:dyDescent="0.2">
      <c r="A37" s="123" t="s">
        <v>38</v>
      </c>
      <c r="B37" s="124">
        <v>53624</v>
      </c>
      <c r="C37" s="124">
        <v>2570377</v>
      </c>
    </row>
    <row r="38" spans="1:3" ht="11.1" customHeight="1" x14ac:dyDescent="0.2">
      <c r="A38" s="123" t="s">
        <v>39</v>
      </c>
      <c r="B38" s="124">
        <v>19635</v>
      </c>
      <c r="C38" s="124">
        <v>922992</v>
      </c>
    </row>
    <row r="39" spans="1:3" ht="11.1" customHeight="1" x14ac:dyDescent="0.2">
      <c r="A39" s="123" t="s">
        <v>40</v>
      </c>
      <c r="B39" s="124">
        <v>21142</v>
      </c>
      <c r="C39" s="124">
        <v>1013935</v>
      </c>
    </row>
    <row r="40" spans="1:3" ht="11.1" customHeight="1" x14ac:dyDescent="0.2">
      <c r="A40" s="123" t="s">
        <v>41</v>
      </c>
      <c r="B40" s="124">
        <v>14703</v>
      </c>
      <c r="C40" s="124">
        <v>746251</v>
      </c>
    </row>
    <row r="41" spans="1:3" ht="11.1" customHeight="1" x14ac:dyDescent="0.2">
      <c r="A41" s="123" t="s">
        <v>42</v>
      </c>
      <c r="B41" s="124">
        <v>13340</v>
      </c>
      <c r="C41" s="124">
        <v>682997</v>
      </c>
    </row>
    <row r="42" spans="1:3" ht="11.1" customHeight="1" x14ac:dyDescent="0.2">
      <c r="A42" s="123" t="s">
        <v>43</v>
      </c>
      <c r="B42" s="124">
        <v>6419</v>
      </c>
      <c r="C42" s="124">
        <v>262900</v>
      </c>
    </row>
    <row r="43" spans="1:3" ht="11.1" customHeight="1" x14ac:dyDescent="0.2">
      <c r="A43" s="123" t="s">
        <v>44</v>
      </c>
      <c r="B43" s="124">
        <v>42726</v>
      </c>
      <c r="C43" s="124">
        <v>1984944</v>
      </c>
    </row>
    <row r="44" spans="1:3" ht="11.1" customHeight="1" x14ac:dyDescent="0.2">
      <c r="A44" s="123" t="s">
        <v>46</v>
      </c>
      <c r="B44" s="125">
        <v>45</v>
      </c>
      <c r="C44" s="124">
        <v>2131</v>
      </c>
    </row>
    <row r="45" spans="1:3" ht="11.1" customHeight="1" x14ac:dyDescent="0.2">
      <c r="A45" s="123" t="s">
        <v>60</v>
      </c>
      <c r="B45" s="124">
        <v>5827</v>
      </c>
      <c r="C45" s="124">
        <v>252814</v>
      </c>
    </row>
    <row r="46" spans="1:3" ht="11.1" customHeight="1" x14ac:dyDescent="0.2">
      <c r="A46" s="123" t="s">
        <v>61</v>
      </c>
      <c r="B46" s="125">
        <v>589</v>
      </c>
      <c r="C46" s="124">
        <v>26410</v>
      </c>
    </row>
    <row r="47" spans="1:3" ht="11.1" customHeight="1" x14ac:dyDescent="0.2">
      <c r="A47" s="123" t="s">
        <v>62</v>
      </c>
      <c r="B47" s="124">
        <v>8215</v>
      </c>
      <c r="C47" s="124">
        <v>366998</v>
      </c>
    </row>
    <row r="48" spans="1:3" ht="11.1" customHeight="1" x14ac:dyDescent="0.2">
      <c r="A48" s="123" t="s">
        <v>63</v>
      </c>
      <c r="B48" s="124">
        <v>2234</v>
      </c>
      <c r="C48" s="124">
        <v>96199</v>
      </c>
    </row>
    <row r="49" spans="1:3" ht="11.1" customHeight="1" x14ac:dyDescent="0.2">
      <c r="A49" s="123" t="s">
        <v>64</v>
      </c>
      <c r="B49" s="124">
        <v>1600</v>
      </c>
      <c r="C49" s="124">
        <v>84157</v>
      </c>
    </row>
    <row r="50" spans="1:3" ht="11.1" customHeight="1" x14ac:dyDescent="0.2">
      <c r="A50" s="123" t="s">
        <v>65</v>
      </c>
      <c r="B50" s="124">
        <v>1763</v>
      </c>
      <c r="C50" s="124">
        <v>78367</v>
      </c>
    </row>
    <row r="51" spans="1:3" ht="11.1" customHeight="1" x14ac:dyDescent="0.2">
      <c r="A51" s="123" t="s">
        <v>66</v>
      </c>
      <c r="B51" s="124">
        <v>1143</v>
      </c>
      <c r="C51" s="124">
        <v>51703</v>
      </c>
    </row>
    <row r="52" spans="1:3" ht="11.1" customHeight="1" x14ac:dyDescent="0.2">
      <c r="A52" s="123" t="s">
        <v>67</v>
      </c>
      <c r="B52" s="124">
        <v>1678</v>
      </c>
      <c r="C52" s="124">
        <v>83437</v>
      </c>
    </row>
    <row r="53" spans="1:3" ht="11.1" customHeight="1" x14ac:dyDescent="0.2">
      <c r="A53" s="123" t="s">
        <v>68</v>
      </c>
      <c r="B53" s="124">
        <v>1837</v>
      </c>
      <c r="C53" s="124">
        <v>82057</v>
      </c>
    </row>
    <row r="54" spans="1:3" ht="11.1" customHeight="1" x14ac:dyDescent="0.2">
      <c r="A54" s="123" t="s">
        <v>69</v>
      </c>
      <c r="B54" s="124">
        <v>8279</v>
      </c>
      <c r="C54" s="124">
        <v>361572</v>
      </c>
    </row>
    <row r="55" spans="1:3" ht="11.1" customHeight="1" x14ac:dyDescent="0.2">
      <c r="A55" s="123" t="s">
        <v>70</v>
      </c>
      <c r="B55" s="125">
        <v>620</v>
      </c>
      <c r="C55" s="124">
        <v>26923</v>
      </c>
    </row>
    <row r="56" spans="1:3" ht="11.1" customHeight="1" x14ac:dyDescent="0.2">
      <c r="A56" s="123" t="s">
        <v>71</v>
      </c>
      <c r="B56" s="124">
        <v>6315</v>
      </c>
      <c r="C56" s="124">
        <v>291631</v>
      </c>
    </row>
    <row r="57" spans="1:3" ht="11.1" customHeight="1" x14ac:dyDescent="0.2">
      <c r="A57" s="123" t="s">
        <v>72</v>
      </c>
      <c r="B57" s="124">
        <v>1242</v>
      </c>
      <c r="C57" s="124">
        <v>53401</v>
      </c>
    </row>
    <row r="58" spans="1:3" ht="11.1" customHeight="1" x14ac:dyDescent="0.2">
      <c r="A58" s="123" t="s">
        <v>73</v>
      </c>
      <c r="B58" s="124">
        <v>2802</v>
      </c>
      <c r="C58" s="124">
        <v>128661</v>
      </c>
    </row>
    <row r="59" spans="1:3" ht="11.1" customHeight="1" x14ac:dyDescent="0.2">
      <c r="A59" s="123" t="s">
        <v>74</v>
      </c>
      <c r="B59" s="124">
        <v>6081</v>
      </c>
      <c r="C59" s="124">
        <v>275586</v>
      </c>
    </row>
    <row r="60" spans="1:3" ht="11.1" customHeight="1" x14ac:dyDescent="0.2">
      <c r="A60" s="123" t="s">
        <v>75</v>
      </c>
      <c r="B60" s="124">
        <v>3869</v>
      </c>
      <c r="C60" s="124">
        <v>164277</v>
      </c>
    </row>
    <row r="61" spans="1:3" ht="11.1" customHeight="1" x14ac:dyDescent="0.2">
      <c r="A61" s="123" t="s">
        <v>76</v>
      </c>
      <c r="B61" s="124">
        <v>2360</v>
      </c>
      <c r="C61" s="124">
        <v>108621</v>
      </c>
    </row>
    <row r="62" spans="1:3" ht="11.1" customHeight="1" x14ac:dyDescent="0.2">
      <c r="A62" s="123" t="s">
        <v>77</v>
      </c>
      <c r="B62" s="124">
        <v>2617</v>
      </c>
      <c r="C62" s="124">
        <v>111503</v>
      </c>
    </row>
    <row r="63" spans="1:3" ht="11.1" customHeight="1" x14ac:dyDescent="0.2">
      <c r="A63" s="123" t="s">
        <v>78</v>
      </c>
      <c r="B63" s="124">
        <v>1550</v>
      </c>
      <c r="C63" s="124">
        <v>71482</v>
      </c>
    </row>
    <row r="64" spans="1:3" ht="11.1" customHeight="1" x14ac:dyDescent="0.2">
      <c r="A64" s="123" t="s">
        <v>79</v>
      </c>
      <c r="B64" s="124">
        <v>1517</v>
      </c>
      <c r="C64" s="124">
        <v>64732</v>
      </c>
    </row>
    <row r="65" spans="1:3" ht="11.1" customHeight="1" x14ac:dyDescent="0.2">
      <c r="A65" s="123" t="s">
        <v>80</v>
      </c>
      <c r="B65" s="125">
        <v>252</v>
      </c>
      <c r="C65" s="124">
        <v>11329</v>
      </c>
    </row>
    <row r="66" spans="1:3" s="1" customFormat="1" ht="11.1" customHeight="1" x14ac:dyDescent="0.2">
      <c r="A66" s="123" t="s">
        <v>50</v>
      </c>
      <c r="B66" s="124">
        <v>1686499</v>
      </c>
      <c r="C66" s="124">
        <v>89614018</v>
      </c>
    </row>
  </sheetData>
  <mergeCells count="2">
    <mergeCell ref="A3:C3"/>
    <mergeCell ref="B1:C1"/>
  </mergeCells>
  <pageMargins left="0.7" right="0.7" top="0.75" bottom="0.75" header="0.3" footer="0.3"/>
  <pageSetup paperSize="9" scale="9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C53"/>
  <sheetViews>
    <sheetView view="pageBreakPreview" zoomScale="120" zoomScaleNormal="100" zoomScaleSheetLayoutView="120" workbookViewId="0">
      <selection activeCell="B40" sqref="B40"/>
    </sheetView>
  </sheetViews>
  <sheetFormatPr defaultColWidth="10.5" defaultRowHeight="11.45" customHeight="1" x14ac:dyDescent="0.2"/>
  <cols>
    <col min="1" max="1" width="54.33203125" style="1" customWidth="1"/>
    <col min="2" max="2" width="22.6640625" style="1" customWidth="1"/>
    <col min="3" max="3" width="21.33203125" style="1" customWidth="1"/>
    <col min="4" max="16384" width="10.5" style="2"/>
  </cols>
  <sheetData>
    <row r="1" spans="1:3" s="1" customFormat="1" ht="51" customHeight="1" x14ac:dyDescent="0.2">
      <c r="B1" s="119" t="s">
        <v>81</v>
      </c>
      <c r="C1" s="119"/>
    </row>
    <row r="2" spans="1:3" ht="11.1" customHeight="1" x14ac:dyDescent="0.2"/>
    <row r="3" spans="1:3" ht="32.1" customHeight="1" x14ac:dyDescent="0.2">
      <c r="A3" s="118" t="s">
        <v>0</v>
      </c>
      <c r="B3" s="118"/>
      <c r="C3" s="118"/>
    </row>
    <row r="4" spans="1:3" ht="11.1" customHeight="1" x14ac:dyDescent="0.2"/>
    <row r="5" spans="1:3" ht="44.1" customHeight="1" x14ac:dyDescent="0.2">
      <c r="A5" s="3" t="s">
        <v>1</v>
      </c>
      <c r="B5" s="4" t="s">
        <v>2</v>
      </c>
      <c r="C5" s="5" t="s">
        <v>82</v>
      </c>
    </row>
    <row r="6" spans="1:3" ht="11.1" customHeight="1" x14ac:dyDescent="0.2">
      <c r="A6" s="6" t="s">
        <v>3</v>
      </c>
      <c r="B6" s="7">
        <v>47986</v>
      </c>
      <c r="C6" s="7">
        <v>5622760</v>
      </c>
    </row>
    <row r="7" spans="1:3" ht="11.1" customHeight="1" x14ac:dyDescent="0.2">
      <c r="A7" s="6" t="s">
        <v>4</v>
      </c>
      <c r="B7" s="7">
        <v>7735</v>
      </c>
      <c r="C7" s="7">
        <v>966128</v>
      </c>
    </row>
    <row r="8" spans="1:3" ht="11.1" customHeight="1" x14ac:dyDescent="0.2">
      <c r="A8" s="6" t="s">
        <v>5</v>
      </c>
      <c r="B8" s="7">
        <v>6357</v>
      </c>
      <c r="C8" s="7">
        <v>968071</v>
      </c>
    </row>
    <row r="9" spans="1:3" ht="11.1" customHeight="1" x14ac:dyDescent="0.2">
      <c r="A9" s="6" t="s">
        <v>6</v>
      </c>
      <c r="B9" s="7">
        <v>155672</v>
      </c>
      <c r="C9" s="7">
        <v>18724877</v>
      </c>
    </row>
    <row r="10" spans="1:3" ht="11.1" customHeight="1" x14ac:dyDescent="0.2">
      <c r="A10" s="6" t="s">
        <v>7</v>
      </c>
      <c r="B10" s="7">
        <v>145208</v>
      </c>
      <c r="C10" s="7">
        <v>17512326</v>
      </c>
    </row>
    <row r="11" spans="1:3" ht="11.1" customHeight="1" x14ac:dyDescent="0.2">
      <c r="A11" s="6" t="s">
        <v>8</v>
      </c>
      <c r="B11" s="7">
        <v>132850</v>
      </c>
      <c r="C11" s="7">
        <v>45121506</v>
      </c>
    </row>
    <row r="12" spans="1:3" ht="11.1" customHeight="1" x14ac:dyDescent="0.2">
      <c r="A12" s="6" t="s">
        <v>9</v>
      </c>
      <c r="B12" s="7">
        <v>127588</v>
      </c>
      <c r="C12" s="7">
        <v>15882261</v>
      </c>
    </row>
    <row r="13" spans="1:3" ht="11.1" customHeight="1" x14ac:dyDescent="0.2">
      <c r="A13" s="6" t="s">
        <v>10</v>
      </c>
      <c r="B13" s="7">
        <v>45169</v>
      </c>
      <c r="C13" s="7">
        <v>15200309</v>
      </c>
    </row>
    <row r="14" spans="1:3" ht="11.1" customHeight="1" x14ac:dyDescent="0.2">
      <c r="A14" s="6" t="s">
        <v>11</v>
      </c>
      <c r="B14" s="7">
        <v>17072</v>
      </c>
      <c r="C14" s="7">
        <v>5714410</v>
      </c>
    </row>
    <row r="15" spans="1:3" ht="11.1" customHeight="1" x14ac:dyDescent="0.2">
      <c r="A15" s="6" t="s">
        <v>12</v>
      </c>
      <c r="B15" s="7">
        <v>63401</v>
      </c>
      <c r="C15" s="7">
        <v>7815652</v>
      </c>
    </row>
    <row r="16" spans="1:3" ht="11.1" customHeight="1" x14ac:dyDescent="0.2">
      <c r="A16" s="6" t="s">
        <v>13</v>
      </c>
      <c r="B16" s="7">
        <v>22112</v>
      </c>
      <c r="C16" s="7">
        <v>3878261</v>
      </c>
    </row>
    <row r="17" spans="1:3" ht="11.1" customHeight="1" x14ac:dyDescent="0.2">
      <c r="A17" s="6" t="s">
        <v>14</v>
      </c>
      <c r="B17" s="7">
        <v>104735</v>
      </c>
      <c r="C17" s="7">
        <v>18069406</v>
      </c>
    </row>
    <row r="18" spans="1:3" ht="11.1" customHeight="1" x14ac:dyDescent="0.2">
      <c r="A18" s="6" t="s">
        <v>15</v>
      </c>
      <c r="B18" s="7">
        <v>57830</v>
      </c>
      <c r="C18" s="7">
        <v>10117454</v>
      </c>
    </row>
    <row r="19" spans="1:3" ht="11.1" customHeight="1" x14ac:dyDescent="0.2">
      <c r="A19" s="6" t="s">
        <v>16</v>
      </c>
      <c r="B19" s="7">
        <v>38538</v>
      </c>
      <c r="C19" s="7">
        <v>7113087</v>
      </c>
    </row>
    <row r="20" spans="1:3" ht="11.1" customHeight="1" x14ac:dyDescent="0.2">
      <c r="A20" s="6" t="s">
        <v>17</v>
      </c>
      <c r="B20" s="7">
        <v>15180</v>
      </c>
      <c r="C20" s="7">
        <v>2712261</v>
      </c>
    </row>
    <row r="21" spans="1:3" ht="11.1" customHeight="1" x14ac:dyDescent="0.2">
      <c r="A21" s="6" t="s">
        <v>18</v>
      </c>
      <c r="B21" s="7">
        <v>11292</v>
      </c>
      <c r="C21" s="7">
        <v>2058146</v>
      </c>
    </row>
    <row r="22" spans="1:3" ht="11.1" customHeight="1" x14ac:dyDescent="0.2">
      <c r="A22" s="6" t="s">
        <v>19</v>
      </c>
      <c r="B22" s="7">
        <v>15230</v>
      </c>
      <c r="C22" s="7">
        <v>2831917</v>
      </c>
    </row>
    <row r="23" spans="1:3" ht="11.1" customHeight="1" x14ac:dyDescent="0.2">
      <c r="A23" s="6" t="s">
        <v>20</v>
      </c>
      <c r="B23" s="7">
        <v>12297</v>
      </c>
      <c r="C23" s="7">
        <v>2261337</v>
      </c>
    </row>
    <row r="24" spans="1:3" ht="11.1" customHeight="1" x14ac:dyDescent="0.2">
      <c r="A24" s="6" t="s">
        <v>21</v>
      </c>
      <c r="B24" s="7">
        <v>44011</v>
      </c>
      <c r="C24" s="7">
        <v>8005784</v>
      </c>
    </row>
    <row r="25" spans="1:3" ht="11.1" customHeight="1" x14ac:dyDescent="0.2">
      <c r="A25" s="6" t="s">
        <v>22</v>
      </c>
      <c r="B25" s="7">
        <v>39441</v>
      </c>
      <c r="C25" s="7">
        <v>6894089</v>
      </c>
    </row>
    <row r="26" spans="1:3" ht="11.1" customHeight="1" x14ac:dyDescent="0.2">
      <c r="A26" s="6" t="s">
        <v>23</v>
      </c>
      <c r="B26" s="7">
        <v>11018</v>
      </c>
      <c r="C26" s="7">
        <v>2021280</v>
      </c>
    </row>
    <row r="27" spans="1:3" ht="11.1" customHeight="1" x14ac:dyDescent="0.2">
      <c r="A27" s="6" t="s">
        <v>24</v>
      </c>
      <c r="B27" s="7">
        <v>20973</v>
      </c>
      <c r="C27" s="7">
        <v>3659946</v>
      </c>
    </row>
    <row r="28" spans="1:3" ht="11.1" customHeight="1" x14ac:dyDescent="0.2">
      <c r="A28" s="6" t="s">
        <v>25</v>
      </c>
      <c r="B28" s="7">
        <v>12520</v>
      </c>
      <c r="C28" s="7">
        <v>2270512</v>
      </c>
    </row>
    <row r="29" spans="1:3" ht="11.1" customHeight="1" x14ac:dyDescent="0.2">
      <c r="A29" s="6" t="s">
        <v>26</v>
      </c>
      <c r="B29" s="7">
        <v>33080</v>
      </c>
      <c r="C29" s="7">
        <v>5806092</v>
      </c>
    </row>
    <row r="30" spans="1:3" ht="11.1" customHeight="1" x14ac:dyDescent="0.2">
      <c r="A30" s="6" t="s">
        <v>27</v>
      </c>
      <c r="B30" s="7">
        <v>13279</v>
      </c>
      <c r="C30" s="7">
        <v>2436509</v>
      </c>
    </row>
    <row r="31" spans="1:3" ht="11.1" customHeight="1" x14ac:dyDescent="0.2">
      <c r="A31" s="6" t="s">
        <v>28</v>
      </c>
      <c r="B31" s="7">
        <v>24828</v>
      </c>
      <c r="C31" s="7">
        <v>4365320</v>
      </c>
    </row>
    <row r="32" spans="1:3" ht="11.1" customHeight="1" x14ac:dyDescent="0.2">
      <c r="A32" s="6" t="s">
        <v>29</v>
      </c>
      <c r="B32" s="7">
        <v>28678</v>
      </c>
      <c r="C32" s="7">
        <v>5114434</v>
      </c>
    </row>
    <row r="33" spans="1:3" ht="11.1" customHeight="1" x14ac:dyDescent="0.2">
      <c r="A33" s="6" t="s">
        <v>30</v>
      </c>
      <c r="B33" s="7">
        <v>16570</v>
      </c>
      <c r="C33" s="7">
        <v>3072934</v>
      </c>
    </row>
    <row r="34" spans="1:3" ht="11.1" customHeight="1" x14ac:dyDescent="0.2">
      <c r="A34" s="6" t="s">
        <v>31</v>
      </c>
      <c r="B34" s="7">
        <v>93872</v>
      </c>
      <c r="C34" s="7">
        <v>16070104</v>
      </c>
    </row>
    <row r="35" spans="1:3" ht="11.1" customHeight="1" x14ac:dyDescent="0.2">
      <c r="A35" s="6" t="s">
        <v>32</v>
      </c>
      <c r="B35" s="7">
        <v>19536</v>
      </c>
      <c r="C35" s="7">
        <v>3402683</v>
      </c>
    </row>
    <row r="36" spans="1:3" ht="11.1" customHeight="1" x14ac:dyDescent="0.2">
      <c r="A36" s="6" t="s">
        <v>33</v>
      </c>
      <c r="B36" s="7">
        <v>20377</v>
      </c>
      <c r="C36" s="7">
        <v>3578540</v>
      </c>
    </row>
    <row r="37" spans="1:3" ht="11.1" customHeight="1" x14ac:dyDescent="0.2">
      <c r="A37" s="6" t="s">
        <v>34</v>
      </c>
      <c r="B37" s="7">
        <v>21556</v>
      </c>
      <c r="C37" s="7">
        <v>3859315</v>
      </c>
    </row>
    <row r="38" spans="1:3" ht="11.1" customHeight="1" x14ac:dyDescent="0.2">
      <c r="A38" s="6" t="s">
        <v>35</v>
      </c>
      <c r="B38" s="7">
        <v>33951</v>
      </c>
      <c r="C38" s="7">
        <v>6024180</v>
      </c>
    </row>
    <row r="39" spans="1:3" ht="11.1" customHeight="1" x14ac:dyDescent="0.2">
      <c r="A39" s="6" t="s">
        <v>36</v>
      </c>
      <c r="B39" s="7">
        <v>10129</v>
      </c>
      <c r="C39" s="7">
        <v>1728244</v>
      </c>
    </row>
    <row r="40" spans="1:3" ht="11.1" customHeight="1" x14ac:dyDescent="0.2">
      <c r="A40" s="6" t="s">
        <v>37</v>
      </c>
      <c r="B40" s="7">
        <v>62659</v>
      </c>
      <c r="C40" s="7">
        <v>11638386</v>
      </c>
    </row>
    <row r="41" spans="1:3" ht="11.1" customHeight="1" x14ac:dyDescent="0.2">
      <c r="A41" s="6" t="s">
        <v>38</v>
      </c>
      <c r="B41" s="7">
        <v>54147</v>
      </c>
      <c r="C41" s="7">
        <v>9738879</v>
      </c>
    </row>
    <row r="42" spans="1:3" ht="11.1" customHeight="1" x14ac:dyDescent="0.2">
      <c r="A42" s="6" t="s">
        <v>39</v>
      </c>
      <c r="B42" s="7">
        <v>19903</v>
      </c>
      <c r="C42" s="7">
        <v>3490257</v>
      </c>
    </row>
    <row r="43" spans="1:3" ht="11.1" customHeight="1" x14ac:dyDescent="0.2">
      <c r="A43" s="6" t="s">
        <v>40</v>
      </c>
      <c r="B43" s="7">
        <v>22189</v>
      </c>
      <c r="C43" s="7">
        <v>4073494</v>
      </c>
    </row>
    <row r="44" spans="1:3" ht="11.1" customHeight="1" x14ac:dyDescent="0.2">
      <c r="A44" s="6" t="s">
        <v>41</v>
      </c>
      <c r="B44" s="7">
        <v>15241</v>
      </c>
      <c r="C44" s="7">
        <v>2816664</v>
      </c>
    </row>
    <row r="45" spans="1:3" ht="11.1" customHeight="1" x14ac:dyDescent="0.2">
      <c r="A45" s="6" t="s">
        <v>42</v>
      </c>
      <c r="B45" s="7">
        <v>14400</v>
      </c>
      <c r="C45" s="7">
        <v>2686860</v>
      </c>
    </row>
    <row r="46" spans="1:3" ht="11.1" customHeight="1" x14ac:dyDescent="0.2">
      <c r="A46" s="6" t="s">
        <v>43</v>
      </c>
      <c r="B46" s="7">
        <v>7965</v>
      </c>
      <c r="C46" s="7">
        <v>1213077</v>
      </c>
    </row>
    <row r="47" spans="1:3" ht="11.1" customHeight="1" x14ac:dyDescent="0.2">
      <c r="A47" s="6" t="s">
        <v>44</v>
      </c>
      <c r="B47" s="7">
        <v>49355</v>
      </c>
      <c r="C47" s="7">
        <v>5932389</v>
      </c>
    </row>
    <row r="48" spans="1:3" ht="11.1" customHeight="1" x14ac:dyDescent="0.2">
      <c r="A48" s="6" t="s">
        <v>45</v>
      </c>
      <c r="B48" s="7">
        <v>4515</v>
      </c>
      <c r="C48" s="7">
        <v>687672</v>
      </c>
    </row>
    <row r="49" spans="1:3" ht="11.1" customHeight="1" x14ac:dyDescent="0.2">
      <c r="A49" s="6" t="s">
        <v>46</v>
      </c>
      <c r="B49" s="7">
        <v>1325</v>
      </c>
      <c r="C49" s="7">
        <v>201767</v>
      </c>
    </row>
    <row r="50" spans="1:3" ht="11.1" customHeight="1" x14ac:dyDescent="0.2">
      <c r="A50" s="6" t="s">
        <v>47</v>
      </c>
      <c r="B50" s="7">
        <v>5211</v>
      </c>
      <c r="C50" s="7">
        <v>419229</v>
      </c>
    </row>
    <row r="51" spans="1:3" ht="11.1" customHeight="1" x14ac:dyDescent="0.2">
      <c r="A51" s="6" t="s">
        <v>48</v>
      </c>
      <c r="B51" s="7">
        <v>38765</v>
      </c>
      <c r="C51" s="7">
        <v>6151942</v>
      </c>
    </row>
    <row r="52" spans="1:3" ht="11.1" customHeight="1" x14ac:dyDescent="0.2">
      <c r="A52" s="6" t="s">
        <v>49</v>
      </c>
      <c r="B52" s="7">
        <v>35656</v>
      </c>
      <c r="C52" s="7">
        <v>4237716</v>
      </c>
    </row>
    <row r="53" spans="1:3" s="1" customFormat="1" ht="11.1" customHeight="1" x14ac:dyDescent="0.2">
      <c r="A53" s="6" t="s">
        <v>50</v>
      </c>
      <c r="B53" s="7">
        <v>1801402</v>
      </c>
      <c r="C53" s="7">
        <v>314168467</v>
      </c>
    </row>
  </sheetData>
  <mergeCells count="2">
    <mergeCell ref="A3:C3"/>
    <mergeCell ref="B1:C1"/>
  </mergeCells>
  <pageMargins left="0.7" right="0.7" top="0.75" bottom="0.75" header="0.3" footer="0.3"/>
  <pageSetup paperSize="9" pageOrder="overThenDown" orientation="portrait" r:id="rId1"/>
  <rowBreaks count="1" manualBreakCount="1">
    <brk id="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3</vt:i4>
      </vt:variant>
    </vt:vector>
  </HeadingPairs>
  <TitlesOfParts>
    <vt:vector size="11" baseType="lpstr">
      <vt:lpstr>прил 5 ВМП</vt:lpstr>
      <vt:lpstr>прил 4КС МЕР ЦНС 1</vt:lpstr>
      <vt:lpstr>прил 3.2 ДИ МРТ</vt:lpstr>
      <vt:lpstr>прил 3.1 ДИ КТ</vt:lpstr>
      <vt:lpstr>прил 2 АПП ЗПТ</vt:lpstr>
      <vt:lpstr>прил 1.3 АПП гин.</vt:lpstr>
      <vt:lpstr>прил 1.2 АПП стомат</vt:lpstr>
      <vt:lpstr>прил 1.1 АПП ТЕР</vt:lpstr>
      <vt:lpstr>'прил 3.1 ДИ КТ'!Область_печати</vt:lpstr>
      <vt:lpstr>'прил 3.2 ДИ МРТ'!Область_печати</vt:lpstr>
      <vt:lpstr>'прил 4КС МЕР ЦНС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Галина Б. Шумяцкая</cp:lastModifiedBy>
  <cp:lastPrinted>2024-11-02T07:42:37Z</cp:lastPrinted>
  <dcterms:modified xsi:type="dcterms:W3CDTF">2024-11-02T07:45:31Z</dcterms:modified>
</cp:coreProperties>
</file>